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S:\Eftirlit\Bankar\Markaðsgreining\Ársreikningsbækur\Lánamarkaður\Bók 2022\Birt útgáfa\"/>
    </mc:Choice>
  </mc:AlternateContent>
  <xr:revisionPtr revIDLastSave="0" documentId="8_{400AF89A-DBE4-468A-985C-793AF2F361D5}" xr6:coauthVersionLast="47" xr6:coauthVersionMax="47" xr10:uidLastSave="{00000000-0000-0000-0000-000000000000}"/>
  <bookViews>
    <workbookView xWindow="38280" yWindow="-120" windowWidth="51840" windowHeight="21240" tabRatio="810" xr2:uid="{00000000-000D-0000-FFFF-FFFF00000000}"/>
  </bookViews>
  <sheets>
    <sheet name="Forsíða " sheetId="31" r:id="rId1"/>
    <sheet name="Inngangur" sheetId="32" r:id="rId2"/>
    <sheet name="Lánastofnanir-Rekstur" sheetId="19" r:id="rId3"/>
    <sheet name="Lánastofnanir-Efnahagur" sheetId="20" r:id="rId4"/>
    <sheet name="Lánastofnanir-Eigið fé" sheetId="22" r:id="rId5"/>
    <sheet name="Lánastofnanir-Útlán og innlán" sheetId="21" r:id="rId6"/>
    <sheet name="Verðbréfaft.-Rekstur-efnahagur" sheetId="23" r:id="rId7"/>
    <sheet name="Rekstrarfél.-Rekstur-efnahagur " sheetId="28" r:id="rId8"/>
    <sheet name=" Starfsmannafjöldi" sheetId="34" r:id="rId9"/>
    <sheet name="Afgreiðslur banka og sparisjóða" sheetId="37" r:id="rId10"/>
  </sheets>
  <externalReferences>
    <externalReference r:id="rId11"/>
  </externalReferences>
  <definedNames>
    <definedName name="Á" localSheetId="3">#REF!</definedName>
    <definedName name="Á" localSheetId="4">#REF!</definedName>
    <definedName name="Á" localSheetId="2">#REF!</definedName>
    <definedName name="Á" localSheetId="5">#REF!</definedName>
    <definedName name="Á" localSheetId="7">#REF!</definedName>
    <definedName name="Á" localSheetId="6">#REF!</definedName>
    <definedName name="Á">#REF!</definedName>
    <definedName name="_xlnm.Print_Area" localSheetId="8">' Starfsmannafjöldi'!$A$1:$D$36</definedName>
    <definedName name="_xlnm.Print_Area" localSheetId="9">'Afgreiðslur banka og sparisjóða'!$A$1:$F$42</definedName>
    <definedName name="_xlnm.Print_Area" localSheetId="3">'Lánastofnanir-Efnahagur'!$A$1:$H$58</definedName>
    <definedName name="_xlnm.Print_Area" localSheetId="4">'Lánastofnanir-Eigið fé'!$A$1:$I$46</definedName>
    <definedName name="_xlnm.Print_Area" localSheetId="2">'Lánastofnanir-Rekstur'!$A$1:$F$49</definedName>
    <definedName name="_xlnm.Print_Area" localSheetId="5">'Lánastofnanir-Útlán og innlán'!$A$1:$H$34</definedName>
    <definedName name="_xlnm.Print_Area" localSheetId="7">'Rekstrarfél.-Rekstur-efnahagur '!$A$1:$H$79</definedName>
    <definedName name="_xlnm.Print_Area" localSheetId="6">'Verðbréfaft.-Rekstur-efnahagur'!$A$1:$H$28</definedName>
    <definedName name="_xlnm.Print_Titles" localSheetId="3">'Lánastofnanir-Efnahagur'!$1:$1</definedName>
    <definedName name="_xlnm.Print_Titles" localSheetId="4">'Lánastofnanir-Eigið fé'!$1:$1</definedName>
    <definedName name="PrufunFagfestingarsjodur" localSheetId="7">#REF!</definedName>
    <definedName name="PrufunFagfestingarsjodur">#REF!</definedName>
    <definedName name="Uppgjdagur">'[1]ebl.1.0 '!$C$12</definedName>
    <definedName name="X" localSheetId="7">#REF!</definedName>
    <definedName nam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37" l="1"/>
  <c r="C40" i="37"/>
  <c r="C29" i="37"/>
  <c r="C18" i="28"/>
  <c r="C34" i="28"/>
  <c r="C52" i="28"/>
  <c r="C80" i="28"/>
  <c r="C38" i="19" l="1"/>
  <c r="G25" i="22" l="1"/>
  <c r="F25" i="22"/>
  <c r="C56" i="34"/>
  <c r="F14" i="23" l="1"/>
  <c r="G16" i="22" l="1"/>
  <c r="F16" i="22"/>
  <c r="C43" i="34"/>
  <c r="F17" i="23"/>
  <c r="F18" i="23"/>
  <c r="F16" i="23"/>
  <c r="F13" i="23"/>
  <c r="F12" i="23"/>
  <c r="E20" i="22"/>
  <c r="D20" i="22"/>
  <c r="E18" i="22"/>
  <c r="F18" i="28" l="1"/>
  <c r="G17" i="28"/>
  <c r="E18" i="28"/>
  <c r="D18" i="28"/>
  <c r="G10" i="28"/>
  <c r="E19" i="23" l="1"/>
  <c r="D19" i="23"/>
  <c r="C19" i="23"/>
  <c r="D38" i="22"/>
  <c r="C38" i="22"/>
  <c r="F38" i="20"/>
  <c r="E38" i="20"/>
  <c r="D38" i="20"/>
  <c r="C38" i="20"/>
  <c r="D37" i="19"/>
  <c r="C37" i="19"/>
  <c r="C16" i="37"/>
  <c r="E27" i="22" l="1"/>
  <c r="F19" i="23" l="1"/>
  <c r="C14" i="37"/>
  <c r="C7" i="37"/>
  <c r="C11" i="37"/>
  <c r="C32" i="34"/>
  <c r="D80" i="28"/>
  <c r="C20" i="37" l="1"/>
  <c r="C64" i="34"/>
  <c r="D27" i="21"/>
  <c r="C27" i="21"/>
  <c r="D28" i="22"/>
  <c r="C28" i="22"/>
  <c r="F33" i="20"/>
  <c r="E33" i="20"/>
  <c r="D33" i="20"/>
  <c r="C33" i="20"/>
  <c r="F28" i="20"/>
  <c r="E28" i="20"/>
  <c r="D28" i="20"/>
  <c r="C28" i="20"/>
  <c r="D28" i="19"/>
  <c r="C28" i="19"/>
  <c r="D32" i="22" l="1"/>
  <c r="C32" i="22"/>
  <c r="D32" i="19"/>
  <c r="C32" i="19"/>
  <c r="G12" i="28" l="1"/>
  <c r="C82" i="28" l="1"/>
  <c r="E28" i="22" l="1"/>
  <c r="E20" i="21" l="1"/>
  <c r="C20" i="21"/>
  <c r="C20" i="20"/>
  <c r="E20" i="20"/>
  <c r="C21" i="19"/>
  <c r="C23" i="34" l="1"/>
  <c r="C13" i="34"/>
  <c r="C67" i="34" l="1"/>
  <c r="G11" i="22"/>
  <c r="D13" i="19" l="1"/>
  <c r="C13" i="19"/>
  <c r="G9" i="28" l="1"/>
  <c r="G11" i="23"/>
  <c r="G12" i="23" l="1"/>
  <c r="F20" i="22" l="1"/>
  <c r="F19" i="22"/>
  <c r="G19" i="22"/>
  <c r="G20" i="22" l="1"/>
  <c r="G13" i="23"/>
  <c r="F11" i="22" l="1"/>
  <c r="D12" i="21" l="1"/>
  <c r="G15" i="23" l="1"/>
  <c r="G17" i="22" l="1"/>
  <c r="E12" i="20"/>
  <c r="E39" i="20" s="1"/>
  <c r="F12" i="20"/>
  <c r="G10" i="22"/>
  <c r="E13" i="22" l="1"/>
  <c r="G13" i="28" l="1"/>
  <c r="F17" i="22"/>
  <c r="C12" i="21" l="1"/>
  <c r="C28" i="21" s="1"/>
  <c r="G16" i="28" l="1"/>
  <c r="G15" i="28"/>
  <c r="G14" i="28"/>
  <c r="F12" i="21" l="1"/>
  <c r="F9" i="22" l="1"/>
  <c r="D12" i="20" l="1"/>
  <c r="G16" i="23" l="1"/>
  <c r="G26" i="22" l="1"/>
  <c r="F27" i="22"/>
  <c r="F26" i="22" l="1"/>
  <c r="F24" i="22"/>
  <c r="F18" i="22"/>
  <c r="F12" i="22"/>
  <c r="F10" i="22"/>
  <c r="D20" i="20" l="1"/>
  <c r="D39" i="20" s="1"/>
  <c r="G9" i="22"/>
  <c r="G12" i="22"/>
  <c r="C13" i="22"/>
  <c r="D13" i="22"/>
  <c r="G18" i="22"/>
  <c r="C21" i="22"/>
  <c r="D21" i="22"/>
  <c r="E21" i="22"/>
  <c r="E39" i="22" s="1"/>
  <c r="G27" i="22"/>
  <c r="G24" i="22"/>
  <c r="E12" i="21"/>
  <c r="E28" i="21" s="1"/>
  <c r="D20" i="21"/>
  <c r="F20" i="21"/>
  <c r="F28" i="21" s="1"/>
  <c r="D21" i="19"/>
  <c r="D38" i="19" s="1"/>
  <c r="C12" i="20"/>
  <c r="C39" i="20" s="1"/>
  <c r="F20" i="20"/>
  <c r="F39" i="20" s="1"/>
  <c r="C39" i="22" l="1"/>
  <c r="D39" i="22"/>
  <c r="D28" i="21"/>
</calcChain>
</file>

<file path=xl/sharedStrings.xml><?xml version="1.0" encoding="utf-8"?>
<sst xmlns="http://schemas.openxmlformats.org/spreadsheetml/2006/main" count="377" uniqueCount="188">
  <si>
    <t>VIÐSKIPTABANKAR:</t>
  </si>
  <si>
    <t>SPARISJÓÐIR:</t>
  </si>
  <si>
    <t>Byggðastofnun</t>
  </si>
  <si>
    <t>Í þús.kr.</t>
  </si>
  <si>
    <t>Samtals</t>
  </si>
  <si>
    <t>Móðurfélag</t>
  </si>
  <si>
    <t xml:space="preserve">   </t>
  </si>
  <si>
    <t>Lánasjóður sveitarfélaga ohf.</t>
  </si>
  <si>
    <t xml:space="preserve">     </t>
  </si>
  <si>
    <t xml:space="preserve">Samstæða </t>
  </si>
  <si>
    <t>Íslandsbanki hf.</t>
  </si>
  <si>
    <t xml:space="preserve"> </t>
  </si>
  <si>
    <t>Stefnir hf.</t>
  </si>
  <si>
    <t>Íslandssjóðir hf.</t>
  </si>
  <si>
    <t xml:space="preserve">Valitor hf. </t>
  </si>
  <si>
    <t>Samtals:</t>
  </si>
  <si>
    <t>Centra Fyrirtækjaráðgjöf hf.</t>
  </si>
  <si>
    <t>Jöklar-Verðbréf hf.</t>
  </si>
  <si>
    <t>1)</t>
  </si>
  <si>
    <t>2)</t>
  </si>
  <si>
    <t>3)</t>
  </si>
  <si>
    <t>Skáletruðu tölurnar þýða að eingöngu er um móðurfélagsuppgjör að ræða.</t>
  </si>
  <si>
    <t>Samstæða</t>
  </si>
  <si>
    <t>Tafla 6</t>
  </si>
  <si>
    <t>Landsbréf hf.</t>
  </si>
  <si>
    <t xml:space="preserve">Tafla 5 </t>
  </si>
  <si>
    <t xml:space="preserve">Stefnir hf. </t>
  </si>
  <si>
    <t xml:space="preserve">Landsbréf hf. </t>
  </si>
  <si>
    <t>Samst.</t>
  </si>
  <si>
    <t>Tafla 7</t>
  </si>
  <si>
    <t>Tafla 8</t>
  </si>
  <si>
    <t>Sparisjóður Höfðhverfinga ses.</t>
  </si>
  <si>
    <t>Sparisjóður Strandamanna ses.</t>
  </si>
  <si>
    <t>Sparisjóður Suður-Þingeyinga ses.</t>
  </si>
  <si>
    <t>ÍV sjóðir hf.</t>
  </si>
  <si>
    <t>Sparisjóður Austurlands hf.</t>
  </si>
  <si>
    <t xml:space="preserve">Sparisjóður Austurlands hf. </t>
  </si>
  <si>
    <t>GAMMA Capital Management hf.</t>
  </si>
  <si>
    <t>ALM Verðbréf hf.</t>
  </si>
  <si>
    <t xml:space="preserve">ÍV sjóðir hf. </t>
  </si>
  <si>
    <t xml:space="preserve">Arion banki hf. </t>
  </si>
  <si>
    <t xml:space="preserve">Landsbankinn hf.  </t>
  </si>
  <si>
    <t xml:space="preserve">Arctica Finance hf. </t>
  </si>
  <si>
    <t xml:space="preserve"> Almennt eigið fé þáttar 1</t>
  </si>
  <si>
    <t>(CET 1)</t>
  </si>
  <si>
    <t>Þ.a. hlutf. almenns eigin fjár þáttar 1 (%)</t>
  </si>
  <si>
    <t xml:space="preserve">Eiginfjár-hlutfall (%) </t>
  </si>
  <si>
    <t>Eiginfjár- hlutfall (%)</t>
  </si>
  <si>
    <t>Eiginfjár-hlutfall (%)</t>
  </si>
  <si>
    <t xml:space="preserve">Landsbankinn hf. </t>
  </si>
  <si>
    <t>Landsbankinn hf.</t>
  </si>
  <si>
    <t xml:space="preserve">VERÐBRÉFAFYRIRTÆKI </t>
  </si>
  <si>
    <t xml:space="preserve">Akta sjóðir hf. </t>
  </si>
  <si>
    <t xml:space="preserve">VERÐBRÉFAFYRIRTÆKI: </t>
  </si>
  <si>
    <t>LÁNASTOFNANIR O.FL.</t>
  </si>
  <si>
    <t>STARFSMANNAFJÖLDI FJÁRMÁLAFYRIRTÆKJA O.FL.</t>
  </si>
  <si>
    <t xml:space="preserve">Íslandsbanki hf. </t>
  </si>
  <si>
    <t>Kvika banki hf.</t>
  </si>
  <si>
    <t xml:space="preserve">Sparisjóður Höfðhverfinga ses. </t>
  </si>
  <si>
    <t xml:space="preserve">Sparisjóður Strandamanna ses. </t>
  </si>
  <si>
    <t xml:space="preserve">Sparisjóður Suður-Þingeyinga ses. </t>
  </si>
  <si>
    <t xml:space="preserve">Lánasjóður sveitarfélaga ohf. </t>
  </si>
  <si>
    <t xml:space="preserve">ALM Verðbréf hf. </t>
  </si>
  <si>
    <t xml:space="preserve">Arev verðbréfafyrirtæki hf. </t>
  </si>
  <si>
    <t xml:space="preserve">Centra Fyrirtækjaráðgjöf hf. </t>
  </si>
  <si>
    <t xml:space="preserve">Íslensk verðbréf hf. </t>
  </si>
  <si>
    <t xml:space="preserve">Jöklar-Verðbréf hf. </t>
  </si>
  <si>
    <t xml:space="preserve">Íslandssjóðir hf. </t>
  </si>
  <si>
    <t xml:space="preserve">Summa Rekstrarfélag hf. </t>
  </si>
  <si>
    <t xml:space="preserve">Reiknistofa bankanna hf. </t>
  </si>
  <si>
    <t xml:space="preserve">Útibú og afgreiðslustaðir á höfuðborgarsvæðinu </t>
  </si>
  <si>
    <t xml:space="preserve">Útibú og afgreiðslustaðir utan höfuðborgarsvæðisins </t>
  </si>
  <si>
    <t xml:space="preserve">Kvika banki hf. </t>
  </si>
  <si>
    <t xml:space="preserve">Samtals: </t>
  </si>
  <si>
    <t xml:space="preserve">VIÐSKIPTABANKAR </t>
  </si>
  <si>
    <t xml:space="preserve">  SPARISJÓÐIR </t>
  </si>
  <si>
    <t xml:space="preserve">Hraðbankaafgreiðslur </t>
  </si>
  <si>
    <t>Arion banki hf.</t>
  </si>
  <si>
    <t xml:space="preserve">Sparisjóðir </t>
  </si>
  <si>
    <t xml:space="preserve">Viðskiptabankar og sparisjóðir, samtals: </t>
  </si>
  <si>
    <t xml:space="preserve">Uppgjörsaðferð </t>
  </si>
  <si>
    <t>Samstæða/
móðurfélag</t>
  </si>
  <si>
    <t>AÐRIR AÐILAR:</t>
  </si>
  <si>
    <t xml:space="preserve">Eignir samtals  </t>
  </si>
  <si>
    <t>RAFEYRISFYRIRTÆKI:</t>
  </si>
  <si>
    <t xml:space="preserve">Monerium EMI ehf. </t>
  </si>
  <si>
    <t>T Plús hf.</t>
  </si>
  <si>
    <t>Um samstæðutölur er að ræða.</t>
  </si>
  <si>
    <t xml:space="preserve">LÁNASTOFNANIR </t>
  </si>
  <si>
    <r>
      <t xml:space="preserve">Kvika banki hf. </t>
    </r>
    <r>
      <rPr>
        <vertAlign val="superscript"/>
        <sz val="9"/>
        <rFont val="Times New Roman"/>
        <family val="1"/>
      </rPr>
      <t xml:space="preserve"> </t>
    </r>
  </si>
  <si>
    <r>
      <t>LÁNAFYRIRTÆKI:</t>
    </r>
    <r>
      <rPr>
        <sz val="9"/>
        <rFont val="Times New Roman"/>
        <family val="1"/>
      </rPr>
      <t xml:space="preserve"> </t>
    </r>
  </si>
  <si>
    <r>
      <t>Samstæða</t>
    </r>
    <r>
      <rPr>
        <b/>
        <i/>
        <vertAlign val="superscript"/>
        <sz val="9"/>
        <rFont val="Times New Roman"/>
        <family val="1"/>
      </rPr>
      <t xml:space="preserve"> </t>
    </r>
  </si>
  <si>
    <r>
      <t>Móðurfélag</t>
    </r>
    <r>
      <rPr>
        <i/>
        <vertAlign val="superscript"/>
        <sz val="9"/>
        <rFont val="Times New Roman"/>
        <family val="1"/>
      </rPr>
      <t xml:space="preserve"> </t>
    </r>
  </si>
  <si>
    <r>
      <t>Sparisjóður Austurlands hf.</t>
    </r>
    <r>
      <rPr>
        <vertAlign val="superscript"/>
        <sz val="9"/>
        <rFont val="Times New Roman"/>
        <family val="1"/>
      </rPr>
      <t xml:space="preserve"> </t>
    </r>
  </si>
  <si>
    <r>
      <t>Kvika banki hf.</t>
    </r>
    <r>
      <rPr>
        <vertAlign val="superscript"/>
        <sz val="9"/>
        <rFont val="Times New Roman"/>
        <family val="1"/>
      </rPr>
      <t xml:space="preserve"> </t>
    </r>
  </si>
  <si>
    <r>
      <t>Landsbankinn hf.</t>
    </r>
    <r>
      <rPr>
        <vertAlign val="superscript"/>
        <sz val="9"/>
        <rFont val="Times New Roman"/>
        <family val="1"/>
      </rPr>
      <t xml:space="preserve">  </t>
    </r>
  </si>
  <si>
    <r>
      <t>Arion banki hf.</t>
    </r>
    <r>
      <rPr>
        <vertAlign val="superscript"/>
        <sz val="9"/>
        <rFont val="Times New Roman"/>
        <family val="1"/>
      </rPr>
      <t xml:space="preserve"> </t>
    </r>
  </si>
  <si>
    <r>
      <t>Akta sjóðir hf.</t>
    </r>
    <r>
      <rPr>
        <vertAlign val="superscript"/>
        <sz val="9"/>
        <rFont val="Times New Roman"/>
        <family val="1"/>
      </rPr>
      <t xml:space="preserve"> </t>
    </r>
  </si>
  <si>
    <t xml:space="preserve">T Plús hf. </t>
  </si>
  <si>
    <r>
      <t>Monerium EMI ehf.</t>
    </r>
    <r>
      <rPr>
        <vertAlign val="superscript"/>
        <sz val="9"/>
        <rFont val="Times New Roman"/>
        <family val="1"/>
      </rPr>
      <t xml:space="preserve"> </t>
    </r>
  </si>
  <si>
    <t>Rapyd Europe hf.</t>
  </si>
  <si>
    <t>VERÐBRÉFASJÓÐIR:</t>
  </si>
  <si>
    <t>Alfa Framtak ehf.</t>
  </si>
  <si>
    <t>Algildi GP ehf.</t>
  </si>
  <si>
    <t>ALM verðbréf hf.</t>
  </si>
  <si>
    <t>Crowberry Capital GP ehf.</t>
  </si>
  <si>
    <t>Vex ehf.</t>
  </si>
  <si>
    <t>Ísafold Capital Partners hf.</t>
  </si>
  <si>
    <t>Kvika eignastýring hf.</t>
  </si>
  <si>
    <t xml:space="preserve">AÐRIR SÉRHÆFÐIR SJÓÐIR: </t>
  </si>
  <si>
    <t>Eyrir Venture Management ehf.</t>
  </si>
  <si>
    <t>GREIÐSLUSTOFNANIR:</t>
  </si>
  <si>
    <t xml:space="preserve">Ísafold Capital Partners hf. </t>
  </si>
  <si>
    <t xml:space="preserve">Kvika eignastýring hf. </t>
  </si>
  <si>
    <t>Bókfært eigið fé</t>
  </si>
  <si>
    <r>
      <t xml:space="preserve">Tafla 1 </t>
    </r>
    <r>
      <rPr>
        <b/>
        <i/>
        <vertAlign val="superscript"/>
        <sz val="9"/>
        <rFont val="Times New Roman"/>
        <family val="1"/>
      </rPr>
      <t>1)</t>
    </r>
  </si>
  <si>
    <t>Tafla 9</t>
  </si>
  <si>
    <t xml:space="preserve">Útibú og afgreiðslustaðir </t>
  </si>
  <si>
    <t>Útlán til viðskiptavina</t>
  </si>
  <si>
    <t xml:space="preserve">Innlán </t>
  </si>
  <si>
    <r>
      <t>Tafla 2</t>
    </r>
    <r>
      <rPr>
        <b/>
        <i/>
        <vertAlign val="superscript"/>
        <sz val="9"/>
        <rFont val="Times New Roman"/>
        <family val="1"/>
      </rPr>
      <t xml:space="preserve"> </t>
    </r>
  </si>
  <si>
    <t xml:space="preserve">Tafla 3 </t>
  </si>
  <si>
    <t xml:space="preserve">Rapyd Europe hf. </t>
  </si>
  <si>
    <r>
      <t>Valitor hf.</t>
    </r>
    <r>
      <rPr>
        <vertAlign val="superscript"/>
        <sz val="9"/>
        <rFont val="Times New Roman"/>
        <family val="1"/>
      </rPr>
      <t xml:space="preserve"> </t>
    </r>
  </si>
  <si>
    <r>
      <t>Tafla 4</t>
    </r>
    <r>
      <rPr>
        <b/>
        <i/>
        <vertAlign val="superscript"/>
        <sz val="9"/>
        <rFont val="Times New Roman"/>
        <family val="1"/>
      </rPr>
      <t xml:space="preserve"> </t>
    </r>
  </si>
  <si>
    <t>Lánastofnanir samtals:</t>
  </si>
  <si>
    <t>Samtals sérhæfðir sjóðir:</t>
  </si>
  <si>
    <t>SÉRHÆFÐIR SJÓÐIR FYRIR ALMENNA FJÁRFESTA:</t>
  </si>
  <si>
    <t>ACRO verðbréf hf.</t>
  </si>
  <si>
    <t xml:space="preserve">GAMMA Capital Management hf. </t>
  </si>
  <si>
    <t>REKSTRARFÉLÖG VERÐBRÉFASJÓÐA OG REKSTRARAÐILAR SÉRHÆFÐRA SJÓÐA</t>
  </si>
  <si>
    <t>REKSTRARFÉLÖG VERÐBRÉFASJÓÐA / LEYFISSKYLDIR REKSTRARAÐILAR SÉRHÆFÐRA SJÓÐA:</t>
  </si>
  <si>
    <t xml:space="preserve">REKSTRARFÉLÖG VERÐBRÉFASJÓÐA / LEYFISSKYLDIR REKSTRARAÐILAR SÉRHÆFÐRA SJÓÐA: </t>
  </si>
  <si>
    <r>
      <t xml:space="preserve">GAMMA Capital Management hf. </t>
    </r>
    <r>
      <rPr>
        <vertAlign val="superscript"/>
        <sz val="9"/>
        <rFont val="Times New Roman"/>
        <family val="1"/>
      </rPr>
      <t>1)</t>
    </r>
  </si>
  <si>
    <r>
      <t xml:space="preserve">Ísafold Capital Partners hf. </t>
    </r>
    <r>
      <rPr>
        <vertAlign val="superscript"/>
        <sz val="9"/>
        <rFont val="Times New Roman"/>
        <family val="1"/>
      </rPr>
      <t>1)</t>
    </r>
  </si>
  <si>
    <r>
      <t xml:space="preserve">Summa Rekstrarfélag hf. </t>
    </r>
    <r>
      <rPr>
        <vertAlign val="superscript"/>
        <sz val="9"/>
        <rFont val="Times New Roman"/>
        <family val="1"/>
      </rPr>
      <t>1)</t>
    </r>
  </si>
  <si>
    <t>Aðeins með leyfi til að reka sérhæfða sjóði.</t>
  </si>
  <si>
    <t>REKSTRARUPPLÝSINGAR  31.12.2022</t>
  </si>
  <si>
    <t>Hagnaður / tap ársins 2022</t>
  </si>
  <si>
    <t>EFNAHAGSUPPLÝSINGAR  31.12.2022</t>
  </si>
  <si>
    <t>Eiginfjár- grunnur 31.12.2022</t>
  </si>
  <si>
    <t>Áhættugrunnur     31.12.2022</t>
  </si>
  <si>
    <t>Eignir samtals 31.12.2022</t>
  </si>
  <si>
    <t>Áhættu- grunnur 31.12.2022</t>
  </si>
  <si>
    <t>REKSTRAR- OG EFNAHAGSUPPLÝSINGAR  31.12.2022</t>
  </si>
  <si>
    <t>Eignir                 samtals 31.12.2022</t>
  </si>
  <si>
    <t>HEILDAREIGNIR VERÐBRÉFASJÓÐA 31.12.2022</t>
  </si>
  <si>
    <t>HEILDAREIGNIR SÉRHÆFÐRA SJÓÐA FYRIR ALMENNA FJÁRFESTA OG HEILDAREIGNIR OG HREIN EIGN ANNARRA SÉRHÆFÐRA SJÓÐA 31.12.2022</t>
  </si>
  <si>
    <t>Heildareignir 31.12.2022</t>
  </si>
  <si>
    <t>Hrein eign 31.12.2022</t>
  </si>
  <si>
    <t>Meðalfjöldi starfsmanna á árinu 2022 (móðurfélög)</t>
  </si>
  <si>
    <t>AFGREIÐSLUR VIÐSKIPTABANKA OG SPARISJÓÐA 31.12.2022</t>
  </si>
  <si>
    <t>Sparisjóður Austurands hf.</t>
  </si>
  <si>
    <t>4)</t>
  </si>
  <si>
    <t>indó sparisjóður hf. fékk starfsleyfi sem sparisjóður 15.02.2022.</t>
  </si>
  <si>
    <t>Meðalfjöldi starfsmanna fjármálafyrirtækja o.fl. árið 2022:</t>
  </si>
  <si>
    <t>indó sparisjóður hf.</t>
  </si>
  <si>
    <t xml:space="preserve">indó sparisjóður hf. </t>
  </si>
  <si>
    <t xml:space="preserve">A/F rekstraraðili ehf. </t>
  </si>
  <si>
    <t>Frumtak Ventures ehf.</t>
  </si>
  <si>
    <t>Glymur ehf.</t>
  </si>
  <si>
    <t>Spakur Finance sf.</t>
  </si>
  <si>
    <r>
      <t>Leitar Capital Partners ehf.</t>
    </r>
    <r>
      <rPr>
        <vertAlign val="superscript"/>
        <sz val="9"/>
        <rFont val="Times New Roman"/>
        <family val="1"/>
      </rPr>
      <t>2)</t>
    </r>
  </si>
  <si>
    <r>
      <t xml:space="preserve">Óðinn Capital ehf. </t>
    </r>
    <r>
      <rPr>
        <vertAlign val="superscript"/>
        <sz val="9"/>
        <rFont val="Times New Roman"/>
        <family val="1"/>
      </rPr>
      <t>2)</t>
    </r>
  </si>
  <si>
    <r>
      <t xml:space="preserve">Seigla eignastýring ehf. </t>
    </r>
    <r>
      <rPr>
        <vertAlign val="superscript"/>
        <sz val="9"/>
        <rFont val="Times New Roman"/>
        <family val="1"/>
      </rPr>
      <t>2)</t>
    </r>
  </si>
  <si>
    <r>
      <t>Viska Digital Assets ehf.</t>
    </r>
    <r>
      <rPr>
        <vertAlign val="superscript"/>
        <sz val="9"/>
        <rFont val="Times New Roman"/>
        <family val="1"/>
      </rPr>
      <t xml:space="preserve"> 2)</t>
    </r>
  </si>
  <si>
    <t xml:space="preserve">Rekstraraðilar sem fengu skráningu á árinu 2022. </t>
  </si>
  <si>
    <t>Áður SaltPay IIB hf.</t>
  </si>
  <si>
    <t>Teya Iceland hf.</t>
  </si>
  <si>
    <t>Teya Iceland hf</t>
  </si>
  <si>
    <t>Félagið fékk starfsleyfi sem lánafyrirtæki 31.05.2022.</t>
  </si>
  <si>
    <t>Fossar fjárfestingarbanki hf.</t>
  </si>
  <si>
    <t xml:space="preserve">Áður Fossar markaðir hf. </t>
  </si>
  <si>
    <t>5)</t>
  </si>
  <si>
    <r>
      <t>Teya Iceland hf.</t>
    </r>
    <r>
      <rPr>
        <vertAlign val="superscript"/>
        <sz val="9"/>
        <rFont val="Times New Roman"/>
        <family val="1"/>
      </rPr>
      <t xml:space="preserve"> 5)</t>
    </r>
  </si>
  <si>
    <r>
      <t xml:space="preserve">Valitor hf. </t>
    </r>
    <r>
      <rPr>
        <vertAlign val="superscript"/>
        <sz val="9"/>
        <rFont val="Times New Roman"/>
        <family val="1"/>
      </rPr>
      <t>6)</t>
    </r>
  </si>
  <si>
    <t>6)</t>
  </si>
  <si>
    <t>7)</t>
  </si>
  <si>
    <r>
      <t>Samtals án dótturfélaga:</t>
    </r>
    <r>
      <rPr>
        <b/>
        <i/>
        <vertAlign val="superscript"/>
        <sz val="9"/>
        <rFont val="Times New Roman"/>
        <family val="1"/>
      </rPr>
      <t xml:space="preserve"> </t>
    </r>
  </si>
  <si>
    <r>
      <t xml:space="preserve">Samtals án dótturfélaga: </t>
    </r>
    <r>
      <rPr>
        <b/>
        <i/>
        <vertAlign val="superscript"/>
        <sz val="9"/>
        <rFont val="Times New Roman"/>
        <family val="1"/>
      </rPr>
      <t>7)</t>
    </r>
  </si>
  <si>
    <r>
      <t xml:space="preserve">Íslensk verðbréf hf. </t>
    </r>
    <r>
      <rPr>
        <vertAlign val="superscript"/>
        <sz val="9"/>
        <rFont val="Times New Roman"/>
        <family val="1"/>
      </rPr>
      <t>1)</t>
    </r>
  </si>
  <si>
    <t>Valitor hf. sameinaðist Rapyd Europe hf. 11.04.2023 undir heiti þess síðarnefnda.</t>
  </si>
  <si>
    <t>Valitor hf., sem var dótturfélag Rapyd Europe hf., ekki meðtalið.</t>
  </si>
  <si>
    <t>IFRS</t>
  </si>
  <si>
    <t xml:space="preserve">IFRS </t>
  </si>
  <si>
    <r>
      <t xml:space="preserve">Rapyd Europe hf. </t>
    </r>
    <r>
      <rPr>
        <vertAlign val="superscript"/>
        <sz val="9"/>
        <rFont val="Times New Roman"/>
        <family val="1"/>
      </rPr>
      <t>6)</t>
    </r>
  </si>
  <si>
    <r>
      <t xml:space="preserve">indó sparisjóður hf. </t>
    </r>
    <r>
      <rPr>
        <vertAlign val="superscript"/>
        <sz val="9"/>
        <rFont val="Times New Roman"/>
        <family val="1"/>
      </rPr>
      <t>2)</t>
    </r>
  </si>
  <si>
    <r>
      <t xml:space="preserve">Fossar fjárfestingarbanki hf. </t>
    </r>
    <r>
      <rPr>
        <vertAlign val="superscript"/>
        <sz val="9"/>
        <rFont val="Times New Roman"/>
        <family val="1"/>
      </rPr>
      <t>3)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</si>
</sst>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_k_r_._-;\-* #,##0\ _k_r_._-;_-* &quot;-&quot;\ _k_r_._-;_-@_-"/>
    <numFmt numFmtId="165" formatCode="0.0"/>
    <numFmt numFmtId="166" formatCode="#,##0.0"/>
    <numFmt numFmtId="167" formatCode="#,##0.0000"/>
    <numFmt numFmtId="168" formatCode="General_)"/>
    <numFmt numFmtId="169" formatCode="#,##0.0_);\(#,##0.0\)"/>
    <numFmt numFmtId="170" formatCode="0_)"/>
    <numFmt numFmtId="171" formatCode="#,##0_);\(#,##0\)"/>
  </numFmts>
  <fonts count="64" x14ac:knownFonts="1">
    <font>
      <sz val="10"/>
      <name val="Arial"/>
    </font>
    <font>
      <sz val="11"/>
      <color theme="1"/>
      <name val="Calibri"/>
      <family val="2"/>
      <scheme val="minor"/>
    </font>
    <font>
      <sz val="10"/>
      <name val="Times New Roman"/>
      <family val="1"/>
    </font>
    <font>
      <sz val="8"/>
      <name val="Times New Roman"/>
      <family val="1"/>
    </font>
    <font>
      <b/>
      <sz val="14"/>
      <name val="Times New Roman"/>
      <family val="1"/>
    </font>
    <font>
      <i/>
      <sz val="10"/>
      <name val="Times New Roman"/>
      <family val="1"/>
    </font>
    <font>
      <sz val="10"/>
      <name val="Arial"/>
      <family val="2"/>
    </font>
    <font>
      <sz val="10"/>
      <name val="Arial"/>
      <family val="2"/>
    </font>
    <font>
      <sz val="10"/>
      <color rgb="FFFF0000"/>
      <name val="Times New Roman"/>
      <family val="1"/>
    </font>
    <font>
      <b/>
      <sz val="14"/>
      <name val="Arial"/>
      <family val="2"/>
    </font>
    <font>
      <b/>
      <sz val="9"/>
      <name val="Arial"/>
      <family val="2"/>
    </font>
    <font>
      <b/>
      <sz val="10"/>
      <name val="Arial"/>
      <family val="2"/>
    </font>
    <font>
      <sz val="10"/>
      <color rgb="FFFF0000"/>
      <name val="Arial"/>
      <family val="2"/>
    </font>
    <font>
      <b/>
      <sz val="11"/>
      <name val="Arial"/>
      <family val="2"/>
    </font>
    <font>
      <i/>
      <sz val="9"/>
      <name val="Arial"/>
      <family val="2"/>
    </font>
    <font>
      <sz val="9.5"/>
      <name val="Arial"/>
      <family val="2"/>
    </font>
    <font>
      <sz val="9"/>
      <name val="Times New Roman"/>
      <family val="1"/>
    </font>
    <font>
      <i/>
      <sz val="9"/>
      <color rgb="FFFF0000"/>
      <name val="Arial"/>
      <family val="2"/>
    </font>
    <font>
      <sz val="9"/>
      <color rgb="FFFF0000"/>
      <name val="Arial"/>
      <family val="2"/>
    </font>
    <font>
      <sz val="9"/>
      <name val="Cambria"/>
      <family val="1"/>
      <scheme val="major"/>
    </font>
    <font>
      <sz val="10"/>
      <name val="Cambria"/>
      <family val="1"/>
      <scheme val="major"/>
    </font>
    <font>
      <i/>
      <sz val="9"/>
      <name val="Cambria"/>
      <family val="1"/>
      <scheme val="major"/>
    </font>
    <font>
      <sz val="10"/>
      <color rgb="FFFF0000"/>
      <name val="Cambria"/>
      <family val="1"/>
      <scheme val="major"/>
    </font>
    <font>
      <b/>
      <sz val="10"/>
      <name val="Cambria"/>
      <family val="1"/>
      <scheme val="major"/>
    </font>
    <font>
      <sz val="9.5"/>
      <name val="Cambria"/>
      <family val="1"/>
      <scheme val="major"/>
    </font>
    <font>
      <i/>
      <sz val="10"/>
      <color rgb="FFFF0000"/>
      <name val="Cambria"/>
      <family val="1"/>
      <scheme val="major"/>
    </font>
    <font>
      <b/>
      <sz val="12"/>
      <name val="Cambria"/>
      <family val="1"/>
      <scheme val="major"/>
    </font>
    <font>
      <sz val="11"/>
      <color theme="1"/>
      <name val="Arial"/>
      <family val="2"/>
    </font>
    <font>
      <sz val="12"/>
      <name val="Cambria"/>
      <family val="1"/>
      <scheme val="major"/>
    </font>
    <font>
      <sz val="10"/>
      <name val="Courier"/>
      <family val="3"/>
    </font>
    <font>
      <b/>
      <sz val="12"/>
      <name val="Arial"/>
      <family val="2"/>
    </font>
    <font>
      <i/>
      <sz val="8"/>
      <name val="Cambria"/>
      <family val="1"/>
      <scheme val="major"/>
    </font>
    <font>
      <sz val="8"/>
      <name val="Cambria"/>
      <family val="1"/>
      <scheme val="major"/>
    </font>
    <font>
      <sz val="11"/>
      <name val="Calibri"/>
      <family val="2"/>
      <scheme val="minor"/>
    </font>
    <font>
      <b/>
      <sz val="12"/>
      <name val="Times New Roman"/>
      <family val="1"/>
    </font>
    <font>
      <b/>
      <sz val="9"/>
      <name val="Times New Roman"/>
      <family val="1"/>
    </font>
    <font>
      <i/>
      <vertAlign val="superscript"/>
      <sz val="9"/>
      <name val="Times New Roman"/>
      <family val="1"/>
    </font>
    <font>
      <sz val="9.5"/>
      <name val="Times New Roman"/>
      <family val="1"/>
    </font>
    <font>
      <b/>
      <i/>
      <sz val="9"/>
      <name val="Times New Roman"/>
      <family val="1"/>
    </font>
    <font>
      <i/>
      <sz val="9"/>
      <name val="Times New Roman"/>
      <family val="1"/>
    </font>
    <font>
      <vertAlign val="superscript"/>
      <sz val="9"/>
      <name val="Times New Roman"/>
      <family val="1"/>
    </font>
    <font>
      <b/>
      <i/>
      <vertAlign val="superscript"/>
      <sz val="9"/>
      <name val="Times New Roman"/>
      <family val="1"/>
    </font>
    <font>
      <sz val="9"/>
      <color rgb="FFFF0000"/>
      <name val="Times New Roman"/>
      <family val="1"/>
    </font>
    <font>
      <i/>
      <sz val="9"/>
      <color rgb="FFFF0000"/>
      <name val="Times New Roman"/>
      <family val="1"/>
    </font>
    <font>
      <b/>
      <sz val="9"/>
      <color rgb="FFFF0000"/>
      <name val="Times New Roman"/>
      <family val="1"/>
    </font>
    <font>
      <b/>
      <sz val="11"/>
      <name val="Times New Roman"/>
      <family val="1"/>
    </font>
    <font>
      <b/>
      <sz val="10"/>
      <name val="Times New Roman"/>
      <family val="1"/>
    </font>
    <font>
      <b/>
      <sz val="11"/>
      <color rgb="FFFF0000"/>
      <name val="Times New Roman"/>
      <family val="1"/>
    </font>
    <font>
      <sz val="11"/>
      <color theme="1"/>
      <name val="Times New Roman"/>
      <family val="1"/>
    </font>
    <font>
      <b/>
      <sz val="11"/>
      <color rgb="FF000000"/>
      <name val="Times New Roman"/>
      <family val="1"/>
    </font>
    <font>
      <sz val="11"/>
      <color rgb="FF000000"/>
      <name val="Times New Roman"/>
      <family val="1"/>
    </font>
    <font>
      <sz val="12"/>
      <color rgb="FF000000"/>
      <name val="Times New Roman"/>
      <family val="1"/>
    </font>
    <font>
      <b/>
      <sz val="12"/>
      <color rgb="FF000000"/>
      <name val="Times New Roman"/>
      <family val="1"/>
    </font>
    <font>
      <i/>
      <sz val="11"/>
      <color rgb="FF000000"/>
      <name val="Times New Roman"/>
      <family val="1"/>
    </font>
    <font>
      <b/>
      <i/>
      <sz val="12"/>
      <color rgb="FF000000"/>
      <name val="Times New Roman"/>
      <family val="1"/>
    </font>
    <font>
      <sz val="8"/>
      <color rgb="FF000000"/>
      <name val="Times New Roman"/>
      <family val="1"/>
    </font>
    <font>
      <b/>
      <sz val="11"/>
      <color theme="1"/>
      <name val="Times New Roman"/>
      <family val="1"/>
    </font>
    <font>
      <b/>
      <sz val="14"/>
      <color theme="0"/>
      <name val="Calibri"/>
      <family val="2"/>
      <scheme val="minor"/>
    </font>
    <font>
      <b/>
      <sz val="14"/>
      <color theme="1"/>
      <name val="Calibri"/>
      <family val="2"/>
      <scheme val="minor"/>
    </font>
    <font>
      <sz val="11"/>
      <name val="Times New Roman"/>
      <family val="1"/>
    </font>
    <font>
      <sz val="12"/>
      <color rgb="FFFF0000"/>
      <name val="Times New Roman"/>
      <family val="1"/>
    </font>
    <font>
      <sz val="11"/>
      <color rgb="FF000000"/>
      <name val="Calibri"/>
      <family val="2"/>
    </font>
    <font>
      <sz val="10"/>
      <color rgb="FFFF0000"/>
      <name val="Calibri"/>
      <family val="2"/>
      <scheme val="minor"/>
    </font>
    <font>
      <sz val="11"/>
      <color rgb="FFFF0000"/>
      <name val="Calibri"/>
      <family val="2"/>
      <scheme val="minor"/>
    </font>
  </fonts>
  <fills count="4">
    <fill>
      <patternFill patternType="none"/>
    </fill>
    <fill>
      <patternFill patternType="gray125"/>
    </fill>
    <fill>
      <patternFill patternType="solid">
        <fgColor rgb="FFAFAFB4"/>
        <bgColor indexed="64"/>
      </patternFill>
    </fill>
    <fill>
      <patternFill patternType="solid">
        <fgColor theme="0"/>
        <bgColor indexed="64"/>
      </patternFill>
    </fill>
  </fills>
  <borders count="24">
    <border>
      <left/>
      <right/>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s>
  <cellStyleXfs count="17">
    <xf numFmtId="0" fontId="0" fillId="0" borderId="0"/>
    <xf numFmtId="0" fontId="6" fillId="0" borderId="0"/>
    <xf numFmtId="164" fontId="7"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168" fontId="29" fillId="0" borderId="0"/>
    <xf numFmtId="38" fontId="2" fillId="0" borderId="0" applyFont="0" applyFill="0" applyBorder="0" applyAlignment="0" applyProtection="0"/>
    <xf numFmtId="0" fontId="6" fillId="0" borderId="0"/>
  </cellStyleXfs>
  <cellXfs count="308">
    <xf numFmtId="0" fontId="0" fillId="0" borderId="0" xfId="0"/>
    <xf numFmtId="0" fontId="4" fillId="0" borderId="0" xfId="1" applyFont="1"/>
    <xf numFmtId="0" fontId="2" fillId="0" borderId="0" xfId="1" applyFont="1"/>
    <xf numFmtId="3" fontId="2" fillId="0" borderId="0" xfId="1" applyNumberFormat="1" applyFont="1"/>
    <xf numFmtId="0" fontId="5" fillId="0" borderId="0" xfId="1" applyFont="1"/>
    <xf numFmtId="167" fontId="2" fillId="0" borderId="0" xfId="1" applyNumberFormat="1" applyFont="1"/>
    <xf numFmtId="0" fontId="3" fillId="0" borderId="0" xfId="1" applyFont="1"/>
    <xf numFmtId="0" fontId="6" fillId="0" borderId="0" xfId="1"/>
    <xf numFmtId="0" fontId="10" fillId="0" borderId="0" xfId="1" applyFont="1" applyAlignment="1">
      <alignment vertical="justify"/>
    </xf>
    <xf numFmtId="3" fontId="6" fillId="0" borderId="0" xfId="1" applyNumberFormat="1"/>
    <xf numFmtId="0" fontId="12" fillId="0" borderId="0" xfId="1" applyFont="1"/>
    <xf numFmtId="0" fontId="13" fillId="0" borderId="0" xfId="1" applyFont="1" applyAlignment="1">
      <alignment horizontal="center" vertical="justify"/>
    </xf>
    <xf numFmtId="0" fontId="9" fillId="0" borderId="0" xfId="1" applyFont="1"/>
    <xf numFmtId="0" fontId="15" fillId="0" borderId="0" xfId="1" applyFont="1"/>
    <xf numFmtId="0" fontId="16" fillId="0" borderId="0" xfId="1" applyFont="1"/>
    <xf numFmtId="2" fontId="2" fillId="0" borderId="0" xfId="1" applyNumberFormat="1" applyFont="1"/>
    <xf numFmtId="0" fontId="18" fillId="0" borderId="0" xfId="1" applyFont="1"/>
    <xf numFmtId="0" fontId="8" fillId="0" borderId="0" xfId="1" applyFont="1"/>
    <xf numFmtId="0" fontId="14" fillId="0" borderId="0" xfId="1" applyFont="1"/>
    <xf numFmtId="0" fontId="17" fillId="0" borderId="0" xfId="1" applyFont="1"/>
    <xf numFmtId="0" fontId="19" fillId="0" borderId="0" xfId="1" applyFont="1"/>
    <xf numFmtId="0" fontId="20" fillId="0" borderId="0" xfId="1" applyFont="1"/>
    <xf numFmtId="0" fontId="21" fillId="0" borderId="0" xfId="1" applyFont="1" applyAlignment="1">
      <alignment horizontal="right"/>
    </xf>
    <xf numFmtId="0" fontId="24" fillId="0" borderId="0" xfId="1" applyFont="1"/>
    <xf numFmtId="0" fontId="25" fillId="0" borderId="0" xfId="1" applyFont="1"/>
    <xf numFmtId="0" fontId="27" fillId="0" borderId="0" xfId="13" applyFont="1"/>
    <xf numFmtId="169" fontId="26" fillId="0" borderId="0" xfId="14" applyNumberFormat="1" applyFont="1"/>
    <xf numFmtId="169" fontId="30" fillId="0" borderId="0" xfId="14" applyNumberFormat="1" applyFont="1"/>
    <xf numFmtId="168" fontId="2" fillId="0" borderId="0" xfId="14" applyFont="1"/>
    <xf numFmtId="168" fontId="20" fillId="0" borderId="0" xfId="14" applyFont="1"/>
    <xf numFmtId="169" fontId="6" fillId="0" borderId="0" xfId="14" applyNumberFormat="1" applyFont="1"/>
    <xf numFmtId="169" fontId="2" fillId="0" borderId="0" xfId="14" applyNumberFormat="1" applyFont="1"/>
    <xf numFmtId="49" fontId="23" fillId="0" borderId="0" xfId="14" applyNumberFormat="1" applyFont="1"/>
    <xf numFmtId="49" fontId="11" fillId="0" borderId="0" xfId="14" applyNumberFormat="1" applyFont="1"/>
    <xf numFmtId="49" fontId="23" fillId="0" borderId="0" xfId="14" applyNumberFormat="1" applyFont="1" applyAlignment="1">
      <alignment horizontal="center"/>
    </xf>
    <xf numFmtId="169" fontId="28" fillId="0" borderId="0" xfId="14" applyNumberFormat="1" applyFont="1"/>
    <xf numFmtId="168" fontId="6" fillId="0" borderId="0" xfId="14" applyFont="1"/>
    <xf numFmtId="168" fontId="29" fillId="0" borderId="0" xfId="14"/>
    <xf numFmtId="0" fontId="29" fillId="0" borderId="0" xfId="14" applyNumberFormat="1"/>
    <xf numFmtId="169" fontId="31" fillId="0" borderId="0" xfId="14" applyNumberFormat="1" applyFont="1" applyAlignment="1" applyProtection="1">
      <alignment horizontal="left"/>
      <protection locked="0"/>
    </xf>
    <xf numFmtId="169" fontId="25" fillId="0" borderId="0" xfId="14" applyNumberFormat="1" applyFont="1" applyAlignment="1" applyProtection="1">
      <alignment horizontal="left"/>
      <protection locked="0"/>
    </xf>
    <xf numFmtId="168" fontId="22" fillId="0" borderId="0" xfId="14" applyFont="1"/>
    <xf numFmtId="168" fontId="23" fillId="0" borderId="0" xfId="14" applyFont="1" applyAlignment="1">
      <alignment horizontal="right"/>
    </xf>
    <xf numFmtId="38" fontId="6" fillId="0" borderId="0" xfId="15" applyFont="1"/>
    <xf numFmtId="168" fontId="20" fillId="0" borderId="0" xfId="14" applyFont="1" applyAlignment="1" applyProtection="1">
      <alignment horizontal="right"/>
      <protection locked="0"/>
    </xf>
    <xf numFmtId="168" fontId="31" fillId="0" borderId="0" xfId="14" applyFont="1"/>
    <xf numFmtId="168" fontId="32" fillId="0" borderId="0" xfId="14" applyFont="1"/>
    <xf numFmtId="0" fontId="1" fillId="0" borderId="0" xfId="13"/>
    <xf numFmtId="0" fontId="33" fillId="0" borderId="0" xfId="13" applyFont="1"/>
    <xf numFmtId="0" fontId="37" fillId="0" borderId="0" xfId="1" applyFont="1"/>
    <xf numFmtId="0" fontId="38" fillId="0" borderId="0" xfId="1" applyFont="1"/>
    <xf numFmtId="0" fontId="38" fillId="0" borderId="0" xfId="1" applyFont="1" applyAlignment="1">
      <alignment horizontal="center"/>
    </xf>
    <xf numFmtId="0" fontId="38" fillId="2" borderId="0" xfId="1" applyFont="1" applyFill="1" applyAlignment="1">
      <alignment horizontal="center"/>
    </xf>
    <xf numFmtId="0" fontId="16" fillId="2" borderId="0" xfId="1" applyFont="1" applyFill="1"/>
    <xf numFmtId="0" fontId="35" fillId="0" borderId="0" xfId="1" applyFont="1"/>
    <xf numFmtId="3" fontId="16" fillId="2" borderId="0" xfId="1" applyNumberFormat="1" applyFont="1" applyFill="1"/>
    <xf numFmtId="3" fontId="16" fillId="0" borderId="0" xfId="1" applyNumberFormat="1" applyFont="1"/>
    <xf numFmtId="0" fontId="39" fillId="0" borderId="0" xfId="1" applyFont="1"/>
    <xf numFmtId="0" fontId="39" fillId="0" borderId="18" xfId="1" applyFont="1" applyBorder="1" applyAlignment="1">
      <alignment horizontal="center"/>
    </xf>
    <xf numFmtId="0" fontId="39" fillId="0" borderId="2" xfId="1" applyFont="1" applyBorder="1" applyAlignment="1">
      <alignment horizontal="center"/>
    </xf>
    <xf numFmtId="0" fontId="35" fillId="0" borderId="4" xfId="1" applyFont="1" applyBorder="1" applyAlignment="1">
      <alignment horizontal="right" vertical="center"/>
    </xf>
    <xf numFmtId="171" fontId="35" fillId="2" borderId="12" xfId="1" applyNumberFormat="1" applyFont="1" applyFill="1" applyBorder="1"/>
    <xf numFmtId="3" fontId="16" fillId="2" borderId="11" xfId="1" applyNumberFormat="1" applyFont="1" applyFill="1" applyBorder="1"/>
    <xf numFmtId="3" fontId="39" fillId="0" borderId="13" xfId="1" applyNumberFormat="1" applyFont="1" applyBorder="1"/>
    <xf numFmtId="0" fontId="16" fillId="0" borderId="0" xfId="1" applyFont="1" applyAlignment="1">
      <alignment horizontal="center"/>
    </xf>
    <xf numFmtId="3" fontId="39" fillId="2" borderId="12" xfId="1" applyNumberFormat="1" applyFont="1" applyFill="1" applyBorder="1"/>
    <xf numFmtId="3" fontId="39" fillId="0" borderId="12" xfId="1" applyNumberFormat="1" applyFont="1" applyBorder="1"/>
    <xf numFmtId="0" fontId="16" fillId="0" borderId="2" xfId="1" applyFont="1" applyBorder="1" applyAlignment="1">
      <alignment horizontal="center"/>
    </xf>
    <xf numFmtId="3" fontId="39" fillId="2" borderId="10" xfId="1" applyNumberFormat="1" applyFont="1" applyFill="1" applyBorder="1"/>
    <xf numFmtId="3" fontId="35" fillId="2" borderId="10" xfId="1" applyNumberFormat="1" applyFont="1" applyFill="1" applyBorder="1"/>
    <xf numFmtId="0" fontId="16" fillId="0" borderId="4" xfId="1" applyFont="1" applyBorder="1" applyAlignment="1">
      <alignment horizontal="center"/>
    </xf>
    <xf numFmtId="0" fontId="16" fillId="0" borderId="0" xfId="1" applyFont="1" applyAlignment="1">
      <alignment horizontal="right"/>
    </xf>
    <xf numFmtId="164" fontId="39" fillId="2" borderId="13" xfId="2" applyFont="1" applyFill="1" applyBorder="1"/>
    <xf numFmtId="0" fontId="38" fillId="2" borderId="12" xfId="1" applyFont="1" applyFill="1" applyBorder="1" applyAlignment="1">
      <alignment vertical="top" wrapText="1"/>
    </xf>
    <xf numFmtId="0" fontId="35" fillId="0" borderId="4" xfId="1" applyFont="1" applyBorder="1" applyAlignment="1">
      <alignment horizontal="right" vertical="center" wrapText="1"/>
    </xf>
    <xf numFmtId="171" fontId="35" fillId="0" borderId="12" xfId="1" applyNumberFormat="1" applyFont="1" applyBorder="1"/>
    <xf numFmtId="0" fontId="35" fillId="0" borderId="0" xfId="1" applyFont="1" applyAlignment="1">
      <alignment horizontal="right" vertical="center" wrapText="1"/>
    </xf>
    <xf numFmtId="0" fontId="39" fillId="0" borderId="0" xfId="1" applyFont="1" applyAlignment="1">
      <alignment horizontal="center"/>
    </xf>
    <xf numFmtId="0" fontId="35" fillId="0" borderId="0" xfId="1" applyFont="1" applyAlignment="1">
      <alignment horizontal="left" vertical="center" wrapText="1"/>
    </xf>
    <xf numFmtId="3" fontId="16" fillId="2" borderId="12" xfId="1" applyNumberFormat="1" applyFont="1" applyFill="1" applyBorder="1"/>
    <xf numFmtId="0" fontId="35" fillId="0" borderId="4" xfId="1" applyFont="1" applyBorder="1" applyAlignment="1">
      <alignment horizontal="right"/>
    </xf>
    <xf numFmtId="0" fontId="16" fillId="0" borderId="0" xfId="1" applyFont="1" applyAlignment="1">
      <alignment vertical="center" wrapText="1"/>
    </xf>
    <xf numFmtId="3" fontId="16" fillId="2" borderId="13" xfId="1" applyNumberFormat="1" applyFont="1" applyFill="1" applyBorder="1"/>
    <xf numFmtId="0" fontId="35" fillId="0" borderId="2" xfId="1" applyFont="1" applyBorder="1"/>
    <xf numFmtId="0" fontId="35" fillId="0" borderId="0" xfId="1" applyFont="1" applyAlignment="1">
      <alignment horizontal="right"/>
    </xf>
    <xf numFmtId="3" fontId="35" fillId="0" borderId="0" xfId="1" applyNumberFormat="1" applyFont="1"/>
    <xf numFmtId="0" fontId="42" fillId="0" borderId="0" xfId="1" applyFont="1"/>
    <xf numFmtId="0" fontId="39" fillId="0" borderId="0" xfId="1" applyFont="1" applyAlignment="1">
      <alignment horizontal="right"/>
    </xf>
    <xf numFmtId="0" fontId="35" fillId="0" borderId="0" xfId="1" applyFont="1" applyAlignment="1">
      <alignment horizontal="center"/>
    </xf>
    <xf numFmtId="3" fontId="16" fillId="0" borderId="2" xfId="1" applyNumberFormat="1" applyFont="1" applyBorder="1"/>
    <xf numFmtId="3" fontId="35" fillId="0" borderId="4" xfId="1" applyNumberFormat="1" applyFont="1" applyBorder="1"/>
    <xf numFmtId="3" fontId="16" fillId="0" borderId="4" xfId="1" applyNumberFormat="1" applyFont="1" applyBorder="1" applyAlignment="1">
      <alignment horizontal="center"/>
    </xf>
    <xf numFmtId="0" fontId="2" fillId="0" borderId="4" xfId="1" applyFont="1" applyBorder="1"/>
    <xf numFmtId="3" fontId="39" fillId="2" borderId="13" xfId="1" applyNumberFormat="1" applyFont="1" applyFill="1" applyBorder="1"/>
    <xf numFmtId="3" fontId="35" fillId="2" borderId="14" xfId="1" applyNumberFormat="1" applyFont="1" applyFill="1" applyBorder="1"/>
    <xf numFmtId="3" fontId="35" fillId="0" borderId="2" xfId="1" applyNumberFormat="1" applyFont="1" applyBorder="1"/>
    <xf numFmtId="3" fontId="35" fillId="2" borderId="12" xfId="1" applyNumberFormat="1" applyFont="1" applyFill="1" applyBorder="1"/>
    <xf numFmtId="3" fontId="35" fillId="0" borderId="12" xfId="1" applyNumberFormat="1" applyFont="1" applyBorder="1"/>
    <xf numFmtId="0" fontId="43" fillId="0" borderId="0" xfId="1" applyFont="1"/>
    <xf numFmtId="3" fontId="35" fillId="2" borderId="13" xfId="1" applyNumberFormat="1" applyFont="1" applyFill="1" applyBorder="1"/>
    <xf numFmtId="3" fontId="39" fillId="0" borderId="10" xfId="1" applyNumberFormat="1" applyFont="1" applyBorder="1"/>
    <xf numFmtId="0" fontId="39" fillId="2" borderId="12" xfId="1" applyFont="1" applyFill="1" applyBorder="1"/>
    <xf numFmtId="3" fontId="39" fillId="2" borderId="11" xfId="1" applyNumberFormat="1" applyFont="1" applyFill="1" applyBorder="1"/>
    <xf numFmtId="0" fontId="35" fillId="0" borderId="4" xfId="1" applyFont="1" applyBorder="1" applyAlignment="1">
      <alignment horizontal="right" vertical="top" wrapText="1"/>
    </xf>
    <xf numFmtId="3" fontId="38" fillId="2" borderId="10" xfId="1" applyNumberFormat="1" applyFont="1" applyFill="1" applyBorder="1"/>
    <xf numFmtId="3" fontId="38" fillId="0" borderId="10" xfId="1" applyNumberFormat="1" applyFont="1" applyBorder="1"/>
    <xf numFmtId="0" fontId="16" fillId="0" borderId="2" xfId="1" applyFont="1" applyBorder="1"/>
    <xf numFmtId="0" fontId="38" fillId="2" borderId="0" xfId="1" applyFont="1" applyFill="1" applyAlignment="1">
      <alignment horizontal="center" wrapText="1"/>
    </xf>
    <xf numFmtId="3" fontId="16" fillId="0" borderId="0" xfId="1" applyNumberFormat="1" applyFont="1" applyAlignment="1">
      <alignment horizontal="center"/>
    </xf>
    <xf numFmtId="165" fontId="16" fillId="0" borderId="10" xfId="1" applyNumberFormat="1" applyFont="1" applyBorder="1"/>
    <xf numFmtId="165" fontId="39" fillId="0" borderId="4" xfId="1" applyNumberFormat="1" applyFont="1" applyBorder="1" applyAlignment="1">
      <alignment horizontal="center"/>
    </xf>
    <xf numFmtId="166" fontId="16" fillId="0" borderId="12" xfId="1" applyNumberFormat="1" applyFont="1" applyBorder="1"/>
    <xf numFmtId="165" fontId="35" fillId="0" borderId="10" xfId="1" applyNumberFormat="1" applyFont="1" applyBorder="1"/>
    <xf numFmtId="166" fontId="35" fillId="0" borderId="12" xfId="1" applyNumberFormat="1" applyFont="1" applyBorder="1"/>
    <xf numFmtId="165" fontId="16" fillId="0" borderId="13" xfId="1" applyNumberFormat="1" applyFont="1" applyBorder="1"/>
    <xf numFmtId="166" fontId="16" fillId="0" borderId="11" xfId="1" applyNumberFormat="1" applyFont="1" applyBorder="1"/>
    <xf numFmtId="166" fontId="16" fillId="0" borderId="0" xfId="1" applyNumberFormat="1" applyFont="1" applyAlignment="1">
      <alignment horizontal="center"/>
    </xf>
    <xf numFmtId="166" fontId="39" fillId="0" borderId="12" xfId="1" applyNumberFormat="1" applyFont="1" applyBorder="1"/>
    <xf numFmtId="166" fontId="39" fillId="0" borderId="2" xfId="1" applyNumberFormat="1" applyFont="1" applyBorder="1" applyAlignment="1">
      <alignment horizontal="center"/>
    </xf>
    <xf numFmtId="0" fontId="39" fillId="0" borderId="4" xfId="1" applyFont="1" applyBorder="1" applyAlignment="1">
      <alignment horizontal="center"/>
    </xf>
    <xf numFmtId="0" fontId="38" fillId="0" borderId="2" xfId="1" applyFont="1" applyBorder="1" applyAlignment="1">
      <alignment horizontal="center"/>
    </xf>
    <xf numFmtId="166" fontId="16" fillId="0" borderId="13" xfId="1" applyNumberFormat="1" applyFont="1" applyBorder="1"/>
    <xf numFmtId="3" fontId="38" fillId="2" borderId="13" xfId="1" applyNumberFormat="1" applyFont="1" applyFill="1" applyBorder="1" applyAlignment="1">
      <alignment vertical="top" wrapText="1"/>
    </xf>
    <xf numFmtId="0" fontId="35" fillId="2" borderId="13" xfId="1" applyFont="1" applyFill="1" applyBorder="1" applyAlignment="1">
      <alignment vertical="top" wrapText="1"/>
    </xf>
    <xf numFmtId="0" fontId="38" fillId="0" borderId="13" xfId="1" applyFont="1" applyBorder="1" applyAlignment="1">
      <alignment vertical="top" wrapText="1"/>
    </xf>
    <xf numFmtId="0" fontId="35" fillId="0" borderId="13" xfId="1" applyFont="1" applyBorder="1" applyAlignment="1">
      <alignment vertical="top" wrapText="1"/>
    </xf>
    <xf numFmtId="166" fontId="39" fillId="0" borderId="10" xfId="1" applyNumberFormat="1" applyFont="1" applyBorder="1"/>
    <xf numFmtId="166" fontId="35" fillId="0" borderId="8" xfId="1" applyNumberFormat="1" applyFont="1" applyBorder="1"/>
    <xf numFmtId="166" fontId="35" fillId="0" borderId="5" xfId="1" applyNumberFormat="1" applyFont="1" applyBorder="1"/>
    <xf numFmtId="0" fontId="38" fillId="0" borderId="6" xfId="1" applyFont="1" applyBorder="1" applyAlignment="1">
      <alignment horizontal="center"/>
    </xf>
    <xf numFmtId="166" fontId="39" fillId="0" borderId="0" xfId="1" applyNumberFormat="1" applyFont="1"/>
    <xf numFmtId="0" fontId="2" fillId="0" borderId="2" xfId="1" applyFont="1" applyBorder="1"/>
    <xf numFmtId="3" fontId="39" fillId="0" borderId="8" xfId="1" applyNumberFormat="1" applyFont="1" applyBorder="1"/>
    <xf numFmtId="0" fontId="2" fillId="0" borderId="5" xfId="1" applyFont="1" applyBorder="1"/>
    <xf numFmtId="0" fontId="2" fillId="0" borderId="6" xfId="1" applyFont="1" applyBorder="1"/>
    <xf numFmtId="3" fontId="35" fillId="0" borderId="15" xfId="1" applyNumberFormat="1" applyFont="1" applyBorder="1"/>
    <xf numFmtId="0" fontId="2" fillId="0" borderId="1" xfId="1" applyFont="1" applyBorder="1"/>
    <xf numFmtId="165" fontId="35" fillId="0" borderId="9" xfId="1" applyNumberFormat="1" applyFont="1" applyBorder="1"/>
    <xf numFmtId="166" fontId="35" fillId="0" borderId="3" xfId="1" applyNumberFormat="1" applyFont="1" applyBorder="1"/>
    <xf numFmtId="166" fontId="35" fillId="0" borderId="7" xfId="1" applyNumberFormat="1" applyFont="1" applyBorder="1"/>
    <xf numFmtId="0" fontId="35" fillId="0" borderId="8" xfId="1" applyFont="1" applyBorder="1" applyAlignment="1">
      <alignment horizontal="right"/>
    </xf>
    <xf numFmtId="165" fontId="16" fillId="0" borderId="0" xfId="1" applyNumberFormat="1" applyFont="1"/>
    <xf numFmtId="166" fontId="35" fillId="0" borderId="0" xfId="1" applyNumberFormat="1" applyFont="1"/>
    <xf numFmtId="166" fontId="16" fillId="0" borderId="0" xfId="1" applyNumberFormat="1" applyFont="1"/>
    <xf numFmtId="0" fontId="4" fillId="0" borderId="0" xfId="1" applyFont="1" applyAlignment="1">
      <alignment horizontal="center"/>
    </xf>
    <xf numFmtId="0" fontId="34" fillId="0" borderId="0" xfId="1" applyFont="1" applyAlignment="1">
      <alignment horizontal="center"/>
    </xf>
    <xf numFmtId="0" fontId="35" fillId="0" borderId="0" xfId="1" applyFont="1" applyAlignment="1">
      <alignment vertical="justify"/>
    </xf>
    <xf numFmtId="0" fontId="44" fillId="0" borderId="0" xfId="1" applyFont="1" applyAlignment="1">
      <alignment vertical="justify"/>
    </xf>
    <xf numFmtId="3" fontId="44" fillId="0" borderId="2" xfId="1" applyNumberFormat="1" applyFont="1" applyBorder="1" applyAlignment="1">
      <alignment horizontal="center"/>
    </xf>
    <xf numFmtId="3" fontId="44" fillId="0" borderId="2" xfId="1" quotePrefix="1" applyNumberFormat="1" applyFont="1" applyBorder="1" applyAlignment="1">
      <alignment horizontal="center"/>
    </xf>
    <xf numFmtId="16" fontId="42" fillId="0" borderId="2" xfId="1" applyNumberFormat="1" applyFont="1" applyBorder="1"/>
    <xf numFmtId="171" fontId="35" fillId="0" borderId="5" xfId="1" applyNumberFormat="1" applyFont="1" applyBorder="1"/>
    <xf numFmtId="0" fontId="2" fillId="0" borderId="0" xfId="0" applyFont="1"/>
    <xf numFmtId="0" fontId="35" fillId="0" borderId="2" xfId="1" applyFont="1" applyBorder="1" applyAlignment="1">
      <alignment horizontal="center" vertical="center" wrapText="1"/>
    </xf>
    <xf numFmtId="3" fontId="35" fillId="0" borderId="5" xfId="1" applyNumberFormat="1" applyFont="1" applyBorder="1"/>
    <xf numFmtId="0" fontId="45" fillId="0" borderId="0" xfId="1" applyFont="1"/>
    <xf numFmtId="0" fontId="44" fillId="0" borderId="0" xfId="1" applyFont="1" applyAlignment="1">
      <alignment vertical="top"/>
    </xf>
    <xf numFmtId="3" fontId="42" fillId="0" borderId="0" xfId="1" applyNumberFormat="1" applyFont="1" applyAlignment="1">
      <alignment horizontal="left"/>
    </xf>
    <xf numFmtId="0" fontId="39" fillId="0" borderId="0" xfId="1" applyFont="1" applyAlignment="1">
      <alignment horizontal="right" vertical="top"/>
    </xf>
    <xf numFmtId="0" fontId="39" fillId="0" borderId="0" xfId="1" applyFont="1" applyAlignment="1">
      <alignment vertical="top"/>
    </xf>
    <xf numFmtId="170" fontId="2" fillId="0" borderId="0" xfId="14" applyNumberFormat="1" applyFont="1"/>
    <xf numFmtId="169" fontId="46" fillId="0" borderId="0" xfId="14" applyNumberFormat="1" applyFont="1" applyAlignment="1" applyProtection="1">
      <alignment horizontal="left"/>
      <protection locked="0"/>
    </xf>
    <xf numFmtId="170" fontId="2" fillId="0" borderId="0" xfId="14" applyNumberFormat="1" applyFont="1" applyProtection="1">
      <protection locked="0"/>
    </xf>
    <xf numFmtId="169" fontId="2" fillId="0" borderId="0" xfId="14" applyNumberFormat="1" applyFont="1" applyAlignment="1" applyProtection="1">
      <alignment horizontal="left"/>
      <protection locked="0"/>
    </xf>
    <xf numFmtId="168" fontId="46" fillId="0" borderId="0" xfId="14" applyFont="1"/>
    <xf numFmtId="168" fontId="46" fillId="0" borderId="0" xfId="14" applyFont="1" applyAlignment="1">
      <alignment horizontal="right"/>
    </xf>
    <xf numFmtId="168" fontId="8" fillId="0" borderId="0" xfId="14" applyFont="1"/>
    <xf numFmtId="168" fontId="46" fillId="0" borderId="0" xfId="14" applyFont="1" applyAlignment="1" applyProtection="1">
      <alignment horizontal="right"/>
      <protection locked="0"/>
    </xf>
    <xf numFmtId="168" fontId="2" fillId="0" borderId="0" xfId="14" quotePrefix="1" applyFont="1"/>
    <xf numFmtId="168" fontId="46" fillId="0" borderId="0" xfId="14" applyFont="1" applyAlignment="1">
      <alignment horizontal="left"/>
    </xf>
    <xf numFmtId="3" fontId="46" fillId="0" borderId="0" xfId="14" applyNumberFormat="1" applyFont="1" applyAlignment="1" applyProtection="1">
      <alignment horizontal="right"/>
      <protection locked="0"/>
    </xf>
    <xf numFmtId="0" fontId="48" fillId="0" borderId="0" xfId="13" applyFont="1"/>
    <xf numFmtId="0" fontId="3" fillId="0" borderId="0" xfId="13" applyFont="1"/>
    <xf numFmtId="3" fontId="52" fillId="0" borderId="16" xfId="13" applyNumberFormat="1" applyFont="1" applyBorder="1"/>
    <xf numFmtId="3" fontId="53" fillId="0" borderId="0" xfId="13" applyNumberFormat="1" applyFont="1"/>
    <xf numFmtId="3" fontId="53" fillId="0" borderId="0" xfId="13" applyNumberFormat="1" applyFont="1" applyAlignment="1">
      <alignment horizontal="center"/>
    </xf>
    <xf numFmtId="3" fontId="51" fillId="0" borderId="0" xfId="13" applyNumberFormat="1" applyFont="1"/>
    <xf numFmtId="3" fontId="54" fillId="0" borderId="0" xfId="13" applyNumberFormat="1" applyFont="1" applyAlignment="1">
      <alignment horizontal="center"/>
    </xf>
    <xf numFmtId="3" fontId="50" fillId="0" borderId="0" xfId="13" applyNumberFormat="1" applyFont="1"/>
    <xf numFmtId="3" fontId="52" fillId="0" borderId="0" xfId="13" applyNumberFormat="1" applyFont="1"/>
    <xf numFmtId="0" fontId="49" fillId="0" borderId="0" xfId="13" applyFont="1"/>
    <xf numFmtId="3" fontId="49" fillId="0" borderId="0" xfId="13" applyNumberFormat="1" applyFont="1" applyAlignment="1">
      <alignment horizontal="center"/>
    </xf>
    <xf numFmtId="3" fontId="55" fillId="0" borderId="0" xfId="13" applyNumberFormat="1" applyFont="1" applyAlignment="1">
      <alignment horizontal="left" indent="1"/>
    </xf>
    <xf numFmtId="0" fontId="57" fillId="0" borderId="0" xfId="0" applyFont="1" applyAlignment="1">
      <alignment horizontal="center"/>
    </xf>
    <xf numFmtId="0" fontId="58" fillId="0" borderId="0" xfId="0" applyFont="1" applyAlignment="1">
      <alignment horizontal="center"/>
    </xf>
    <xf numFmtId="0" fontId="57" fillId="0" borderId="0" xfId="0" applyFont="1" applyAlignment="1">
      <alignment horizontal="center" vertical="center"/>
    </xf>
    <xf numFmtId="0" fontId="35" fillId="0" borderId="0" xfId="1" applyFont="1" applyAlignment="1">
      <alignment vertical="top"/>
    </xf>
    <xf numFmtId="0" fontId="44" fillId="0" borderId="4" xfId="1" applyFont="1" applyBorder="1" applyAlignment="1">
      <alignment horizontal="right"/>
    </xf>
    <xf numFmtId="3" fontId="35" fillId="0" borderId="21" xfId="1" applyNumberFormat="1" applyFont="1" applyBorder="1"/>
    <xf numFmtId="3" fontId="39" fillId="0" borderId="15" xfId="1" applyNumberFormat="1" applyFont="1" applyBorder="1"/>
    <xf numFmtId="0" fontId="22" fillId="0" borderId="0" xfId="1" applyFont="1"/>
    <xf numFmtId="0" fontId="43" fillId="0" borderId="0" xfId="1" applyFont="1" applyAlignment="1">
      <alignment horizontal="right"/>
    </xf>
    <xf numFmtId="3" fontId="60" fillId="0" borderId="16" xfId="13" applyNumberFormat="1" applyFont="1" applyBorder="1"/>
    <xf numFmtId="166" fontId="42" fillId="0" borderId="0" xfId="1" applyNumberFormat="1" applyFont="1"/>
    <xf numFmtId="171" fontId="35" fillId="2" borderId="22" xfId="1" applyNumberFormat="1" applyFont="1" applyFill="1" applyBorder="1"/>
    <xf numFmtId="0" fontId="39" fillId="0" borderId="0" xfId="1" applyFont="1" applyAlignment="1">
      <alignment horizontal="left" vertical="top"/>
    </xf>
    <xf numFmtId="3" fontId="35" fillId="0" borderId="3" xfId="1" applyNumberFormat="1" applyFont="1" applyBorder="1"/>
    <xf numFmtId="0" fontId="8" fillId="0" borderId="0" xfId="0" applyFont="1"/>
    <xf numFmtId="0" fontId="56" fillId="0" borderId="16" xfId="13" applyFont="1" applyBorder="1"/>
    <xf numFmtId="0" fontId="56" fillId="0" borderId="16" xfId="13" applyFont="1" applyBorder="1" applyAlignment="1">
      <alignment horizontal="center"/>
    </xf>
    <xf numFmtId="0" fontId="35" fillId="0" borderId="19" xfId="1" applyFont="1" applyBorder="1" applyAlignment="1">
      <alignment horizontal="right"/>
    </xf>
    <xf numFmtId="0" fontId="35" fillId="0" borderId="23" xfId="1" applyFont="1" applyBorder="1" applyAlignment="1">
      <alignment horizontal="right"/>
    </xf>
    <xf numFmtId="0" fontId="35" fillId="0" borderId="2" xfId="1" applyFont="1" applyBorder="1" applyAlignment="1">
      <alignment horizontal="right"/>
    </xf>
    <xf numFmtId="0" fontId="43" fillId="0" borderId="0" xfId="1" applyFont="1" applyAlignment="1">
      <alignment horizontal="right" vertical="top"/>
    </xf>
    <xf numFmtId="0" fontId="43" fillId="0" borderId="0" xfId="1" applyFont="1" applyAlignment="1">
      <alignment vertical="top"/>
    </xf>
    <xf numFmtId="0" fontId="17" fillId="0" borderId="0" xfId="1" applyFont="1" applyAlignment="1">
      <alignment vertical="top"/>
    </xf>
    <xf numFmtId="0" fontId="35" fillId="0" borderId="0" xfId="1" applyFont="1" applyAlignment="1">
      <alignment wrapText="1"/>
    </xf>
    <xf numFmtId="168" fontId="46" fillId="0" borderId="0" xfId="14" applyFont="1" applyAlignment="1">
      <alignment horizontal="right" wrapText="1"/>
    </xf>
    <xf numFmtId="0" fontId="16" fillId="0" borderId="4" xfId="1" applyFont="1" applyBorder="1" applyAlignment="1">
      <alignment vertical="center"/>
    </xf>
    <xf numFmtId="0" fontId="16" fillId="0" borderId="2" xfId="1" applyFont="1" applyBorder="1" applyAlignment="1">
      <alignment vertical="center" wrapText="1"/>
    </xf>
    <xf numFmtId="0" fontId="16" fillId="0" borderId="4" xfId="1" applyFont="1" applyBorder="1" applyAlignment="1">
      <alignment vertical="center" wrapText="1"/>
    </xf>
    <xf numFmtId="0" fontId="16" fillId="0" borderId="4" xfId="1" applyFont="1" applyBorder="1" applyAlignment="1">
      <alignment vertical="top" wrapText="1"/>
    </xf>
    <xf numFmtId="0" fontId="16" fillId="0" borderId="2" xfId="1" applyFont="1" applyBorder="1" applyAlignment="1">
      <alignment vertical="top" wrapText="1"/>
    </xf>
    <xf numFmtId="0" fontId="16" fillId="0" borderId="2" xfId="1" applyFont="1" applyBorder="1" applyAlignment="1">
      <alignment wrapText="1"/>
    </xf>
    <xf numFmtId="0" fontId="16" fillId="0" borderId="4" xfId="1" applyFont="1" applyBorder="1" applyAlignment="1">
      <alignment wrapText="1"/>
    </xf>
    <xf numFmtId="0" fontId="16" fillId="0" borderId="4" xfId="1" applyFont="1" applyBorder="1"/>
    <xf numFmtId="0" fontId="16" fillId="0" borderId="1" xfId="1" applyFont="1" applyBorder="1" applyAlignment="1">
      <alignment wrapText="1"/>
    </xf>
    <xf numFmtId="0" fontId="34" fillId="0" borderId="0" xfId="1" applyFont="1" applyAlignment="1">
      <alignment horizontal="center" wrapText="1"/>
    </xf>
    <xf numFmtId="0" fontId="12" fillId="0" borderId="0" xfId="0" applyFont="1"/>
    <xf numFmtId="3" fontId="50" fillId="0" borderId="0" xfId="13" applyNumberFormat="1" applyFont="1" applyAlignment="1">
      <alignment horizontal="left" indent="1"/>
    </xf>
    <xf numFmtId="3" fontId="50" fillId="0" borderId="0" xfId="13" applyNumberFormat="1" applyFont="1" applyAlignment="1">
      <alignment horizontal="center"/>
    </xf>
    <xf numFmtId="3" fontId="51" fillId="0" borderId="0" xfId="13" applyNumberFormat="1" applyFont="1" applyAlignment="1">
      <alignment horizontal="left" indent="1"/>
    </xf>
    <xf numFmtId="3" fontId="49" fillId="0" borderId="16" xfId="13" applyNumberFormat="1" applyFont="1" applyBorder="1" applyAlignment="1">
      <alignment horizontal="left" indent="1"/>
    </xf>
    <xf numFmtId="3" fontId="49" fillId="0" borderId="16" xfId="13" applyNumberFormat="1" applyFont="1" applyBorder="1" applyAlignment="1">
      <alignment horizontal="center"/>
    </xf>
    <xf numFmtId="0" fontId="8" fillId="0" borderId="0" xfId="1" applyFont="1" applyAlignment="1">
      <alignment horizontal="right"/>
    </xf>
    <xf numFmtId="0" fontId="39" fillId="3" borderId="2" xfId="1" applyFont="1" applyFill="1" applyBorder="1" applyAlignment="1">
      <alignment horizontal="center"/>
    </xf>
    <xf numFmtId="0" fontId="8" fillId="3" borderId="0" xfId="1" applyFont="1" applyFill="1"/>
    <xf numFmtId="0" fontId="2" fillId="3" borderId="0" xfId="1" applyFont="1" applyFill="1"/>
    <xf numFmtId="0" fontId="39" fillId="3" borderId="0" xfId="1" applyFont="1" applyFill="1"/>
    <xf numFmtId="0" fontId="43" fillId="3" borderId="0" xfId="1" applyFont="1" applyFill="1" applyAlignment="1">
      <alignment horizontal="right" vertical="top"/>
    </xf>
    <xf numFmtId="0" fontId="43" fillId="3" borderId="0" xfId="1" applyFont="1" applyFill="1" applyAlignment="1">
      <alignment vertical="top"/>
    </xf>
    <xf numFmtId="0" fontId="17" fillId="3" borderId="0" xfId="1" applyFont="1" applyFill="1" applyAlignment="1">
      <alignment vertical="top"/>
    </xf>
    <xf numFmtId="0" fontId="35" fillId="0" borderId="0" xfId="1" applyFont="1" applyAlignment="1">
      <alignment horizontal="center" vertical="center" wrapText="1"/>
    </xf>
    <xf numFmtId="171" fontId="16" fillId="0" borderId="18" xfId="1" applyNumberFormat="1" applyFont="1" applyBorder="1"/>
    <xf numFmtId="171" fontId="16" fillId="0" borderId="12" xfId="1" applyNumberFormat="1" applyFont="1" applyBorder="1"/>
    <xf numFmtId="3" fontId="16" fillId="0" borderId="12" xfId="1" applyNumberFormat="1" applyFont="1" applyBorder="1"/>
    <xf numFmtId="171" fontId="16" fillId="2" borderId="10" xfId="1" applyNumberFormat="1" applyFont="1" applyFill="1" applyBorder="1"/>
    <xf numFmtId="171" fontId="16" fillId="2" borderId="12" xfId="1" applyNumberFormat="1" applyFont="1" applyFill="1" applyBorder="1"/>
    <xf numFmtId="3" fontId="16" fillId="0" borderId="12" xfId="1" applyNumberFormat="1" applyFont="1" applyBorder="1" applyAlignment="1">
      <alignment horizontal="right"/>
    </xf>
    <xf numFmtId="3" fontId="35" fillId="0" borderId="13" xfId="1" applyNumberFormat="1" applyFont="1" applyBorder="1"/>
    <xf numFmtId="3" fontId="16" fillId="0" borderId="10" xfId="1" applyNumberFormat="1" applyFont="1" applyBorder="1"/>
    <xf numFmtId="3" fontId="16" fillId="0" borderId="13" xfId="1" applyNumberFormat="1" applyFont="1" applyBorder="1"/>
    <xf numFmtId="3" fontId="16" fillId="2" borderId="10" xfId="1" applyNumberFormat="1" applyFont="1" applyFill="1" applyBorder="1"/>
    <xf numFmtId="3" fontId="16" fillId="0" borderId="4" xfId="1" applyNumberFormat="1" applyFont="1" applyBorder="1"/>
    <xf numFmtId="3" fontId="39" fillId="0" borderId="0" xfId="1" applyNumberFormat="1" applyFont="1"/>
    <xf numFmtId="3" fontId="35" fillId="0" borderId="10" xfId="1" applyNumberFormat="1" applyFont="1" applyBorder="1"/>
    <xf numFmtId="3" fontId="16" fillId="0" borderId="11" xfId="1" applyNumberFormat="1" applyFont="1" applyBorder="1"/>
    <xf numFmtId="3" fontId="39" fillId="0" borderId="4" xfId="1" applyNumberFormat="1" applyFont="1" applyBorder="1"/>
    <xf numFmtId="3" fontId="16" fillId="0" borderId="1" xfId="1" applyNumberFormat="1" applyFont="1" applyBorder="1"/>
    <xf numFmtId="3" fontId="35" fillId="0" borderId="1" xfId="1" applyNumberFormat="1" applyFont="1" applyBorder="1"/>
    <xf numFmtId="3" fontId="39" fillId="0" borderId="2" xfId="1" applyNumberFormat="1" applyFont="1" applyBorder="1"/>
    <xf numFmtId="0" fontId="38" fillId="0" borderId="2" xfId="1" applyFont="1" applyBorder="1" applyAlignment="1">
      <alignment vertical="top" wrapText="1"/>
    </xf>
    <xf numFmtId="0" fontId="39" fillId="0" borderId="12" xfId="1" applyFont="1" applyBorder="1"/>
    <xf numFmtId="3" fontId="16" fillId="0" borderId="5" xfId="1" applyNumberFormat="1" applyFont="1" applyBorder="1"/>
    <xf numFmtId="169" fontId="16" fillId="0" borderId="5" xfId="1" applyNumberFormat="1" applyFont="1" applyBorder="1"/>
    <xf numFmtId="3" fontId="16" fillId="0" borderId="3" xfId="1" applyNumberFormat="1" applyFont="1" applyBorder="1"/>
    <xf numFmtId="3" fontId="16" fillId="0" borderId="9" xfId="1" applyNumberFormat="1" applyFont="1" applyBorder="1"/>
    <xf numFmtId="0" fontId="16" fillId="0" borderId="8" xfId="1" applyFont="1" applyBorder="1" applyAlignment="1">
      <alignment wrapText="1"/>
    </xf>
    <xf numFmtId="166" fontId="16" fillId="0" borderId="5" xfId="1" applyNumberFormat="1" applyFont="1" applyBorder="1"/>
    <xf numFmtId="3" fontId="35" fillId="0" borderId="20" xfId="1" applyNumberFormat="1" applyFont="1" applyBorder="1"/>
    <xf numFmtId="0" fontId="59" fillId="0" borderId="0" xfId="13" applyFont="1" applyAlignment="1">
      <alignment horizontal="center"/>
    </xf>
    <xf numFmtId="0" fontId="48" fillId="0" borderId="0" xfId="13" applyFont="1" applyAlignment="1">
      <alignment horizontal="center"/>
    </xf>
    <xf numFmtId="0" fontId="50" fillId="0" borderId="16" xfId="13" applyFont="1" applyBorder="1" applyAlignment="1">
      <alignment horizontal="left" indent="1"/>
    </xf>
    <xf numFmtId="3" fontId="50" fillId="0" borderId="16" xfId="13" applyNumberFormat="1" applyFont="1" applyBorder="1" applyAlignment="1">
      <alignment horizontal="center"/>
    </xf>
    <xf numFmtId="3" fontId="51" fillId="0" borderId="16" xfId="13" applyNumberFormat="1" applyFont="1" applyBorder="1"/>
    <xf numFmtId="0" fontId="50" fillId="0" borderId="0" xfId="13" applyFont="1" applyAlignment="1">
      <alignment horizontal="left" indent="1"/>
    </xf>
    <xf numFmtId="1" fontId="46" fillId="0" borderId="0" xfId="14" applyNumberFormat="1" applyFont="1" applyAlignment="1">
      <alignment horizontal="right"/>
    </xf>
    <xf numFmtId="3" fontId="16" fillId="0" borderId="0" xfId="0" applyNumberFormat="1" applyFont="1"/>
    <xf numFmtId="168" fontId="42" fillId="0" borderId="0" xfId="14" applyFont="1"/>
    <xf numFmtId="3" fontId="35" fillId="0" borderId="0" xfId="14" applyNumberFormat="1" applyFont="1"/>
    <xf numFmtId="3" fontId="46" fillId="0" borderId="0" xfId="14" applyNumberFormat="1" applyFont="1"/>
    <xf numFmtId="168" fontId="47" fillId="0" borderId="0" xfId="14" applyFont="1" applyAlignment="1" applyProtection="1">
      <alignment horizontal="centerContinuous"/>
      <protection locked="0"/>
    </xf>
    <xf numFmtId="1" fontId="46" fillId="0" borderId="0" xfId="14" applyNumberFormat="1" applyFont="1" applyAlignment="1">
      <alignment horizontal="center"/>
    </xf>
    <xf numFmtId="1" fontId="16" fillId="0" borderId="0" xfId="0" applyNumberFormat="1" applyFont="1" applyAlignment="1">
      <alignment horizontal="right"/>
    </xf>
    <xf numFmtId="1" fontId="16" fillId="0" borderId="0" xfId="0" applyNumberFormat="1" applyFont="1" applyAlignment="1" applyProtection="1">
      <alignment horizontal="right"/>
      <protection locked="0"/>
    </xf>
    <xf numFmtId="1" fontId="16" fillId="0" borderId="0" xfId="14" applyNumberFormat="1" applyFont="1" applyAlignment="1">
      <alignment horizontal="right"/>
    </xf>
    <xf numFmtId="1" fontId="35" fillId="0" borderId="0" xfId="14" applyNumberFormat="1" applyFont="1" applyAlignment="1" applyProtection="1">
      <alignment horizontal="right"/>
      <protection locked="0"/>
    </xf>
    <xf numFmtId="1" fontId="46" fillId="0" borderId="0" xfId="14" applyNumberFormat="1" applyFont="1" applyAlignment="1" applyProtection="1">
      <alignment horizontal="right"/>
      <protection locked="0"/>
    </xf>
    <xf numFmtId="1" fontId="2" fillId="0" borderId="0" xfId="14" applyNumberFormat="1" applyFont="1" applyAlignment="1">
      <alignment horizontal="right"/>
    </xf>
    <xf numFmtId="1" fontId="35" fillId="0" borderId="0" xfId="14" applyNumberFormat="1" applyFont="1" applyAlignment="1">
      <alignment horizontal="right"/>
    </xf>
    <xf numFmtId="1" fontId="2" fillId="0" borderId="0" xfId="14" applyNumberFormat="1" applyFont="1"/>
    <xf numFmtId="0" fontId="63" fillId="0" borderId="0" xfId="13" applyFont="1"/>
    <xf numFmtId="3" fontId="51" fillId="0" borderId="0" xfId="13" applyNumberFormat="1" applyFont="1" applyAlignment="1">
      <alignment horizontal="center"/>
    </xf>
    <xf numFmtId="0" fontId="8" fillId="0" borderId="0" xfId="1" applyFont="1" applyAlignment="1">
      <alignment horizontal="center" vertical="top" wrapText="1"/>
    </xf>
    <xf numFmtId="0" fontId="62" fillId="0" borderId="0" xfId="0" applyFont="1" applyAlignment="1">
      <alignment horizontal="left"/>
    </xf>
    <xf numFmtId="0" fontId="35" fillId="0" borderId="0" xfId="1" applyFont="1" applyAlignment="1">
      <alignment horizontal="center" vertical="justify"/>
    </xf>
    <xf numFmtId="0" fontId="34" fillId="0" borderId="0" xfId="1" applyFont="1" applyAlignment="1">
      <alignment horizontal="center"/>
    </xf>
    <xf numFmtId="0" fontId="4" fillId="0" borderId="0" xfId="1" applyFont="1" applyAlignment="1">
      <alignment horizontal="center"/>
    </xf>
    <xf numFmtId="0" fontId="35" fillId="0" borderId="0" xfId="1" applyFont="1" applyAlignment="1">
      <alignment horizontal="center"/>
    </xf>
    <xf numFmtId="3" fontId="35" fillId="0" borderId="0" xfId="1" applyNumberFormat="1" applyFont="1" applyAlignment="1">
      <alignment horizontal="center" vertical="center" wrapText="1"/>
    </xf>
    <xf numFmtId="0" fontId="35" fillId="0" borderId="0" xfId="1" applyFont="1" applyAlignment="1">
      <alignment horizontal="center" vertical="center" wrapText="1"/>
    </xf>
    <xf numFmtId="0" fontId="35" fillId="0" borderId="0" xfId="1" applyFont="1" applyAlignment="1">
      <alignment horizontal="center" vertical="center"/>
    </xf>
    <xf numFmtId="0" fontId="35" fillId="0" borderId="0" xfId="1" applyFont="1" applyAlignment="1">
      <alignment horizontal="center" wrapText="1"/>
    </xf>
    <xf numFmtId="0" fontId="35" fillId="0" borderId="0" xfId="1" applyFont="1" applyAlignment="1">
      <alignment horizontal="center" vertical="top" wrapText="1"/>
    </xf>
    <xf numFmtId="0" fontId="39" fillId="0" borderId="0" xfId="1" applyFont="1" applyAlignment="1">
      <alignment horizontal="left" vertical="top" wrapText="1"/>
    </xf>
    <xf numFmtId="0" fontId="4" fillId="0" borderId="0" xfId="1" applyFont="1" applyAlignment="1">
      <alignment horizontal="center" wrapText="1"/>
    </xf>
    <xf numFmtId="0" fontId="35" fillId="0" borderId="2" xfId="1" applyFont="1" applyBorder="1" applyAlignment="1">
      <alignment horizontal="center" wrapText="1"/>
    </xf>
    <xf numFmtId="0" fontId="34" fillId="0" borderId="0" xfId="1" applyFont="1" applyAlignment="1">
      <alignment horizontal="center" wrapText="1"/>
    </xf>
    <xf numFmtId="169" fontId="23" fillId="0" borderId="0" xfId="14" applyNumberFormat="1" applyFont="1" applyAlignment="1">
      <alignment horizontal="center"/>
    </xf>
    <xf numFmtId="169" fontId="34" fillId="0" borderId="0" xfId="14" applyNumberFormat="1" applyFont="1" applyAlignment="1">
      <alignment horizontal="center"/>
    </xf>
    <xf numFmtId="49" fontId="34" fillId="0" borderId="0" xfId="14" applyNumberFormat="1" applyFont="1" applyAlignment="1">
      <alignment horizontal="center"/>
    </xf>
    <xf numFmtId="0" fontId="61" fillId="0" borderId="0" xfId="0" applyFont="1" applyAlignment="1">
      <alignment horizontal="center" vertical="center" wrapText="1"/>
    </xf>
    <xf numFmtId="0" fontId="34" fillId="0" borderId="0" xfId="0" applyFont="1" applyAlignment="1">
      <alignment horizontal="center" vertical="center"/>
    </xf>
    <xf numFmtId="0" fontId="34" fillId="0" borderId="0" xfId="13" applyFont="1" applyAlignment="1">
      <alignment horizontal="center" vertical="center"/>
    </xf>
    <xf numFmtId="3" fontId="34" fillId="0" borderId="0" xfId="13" applyNumberFormat="1" applyFont="1" applyAlignment="1">
      <alignment horizontal="left" vertical="center" indent="1"/>
    </xf>
    <xf numFmtId="3" fontId="52" fillId="0" borderId="17" xfId="13" applyNumberFormat="1" applyFont="1" applyBorder="1" applyAlignment="1">
      <alignment horizontal="left" vertical="center"/>
    </xf>
    <xf numFmtId="3" fontId="52" fillId="0" borderId="0" xfId="13" applyNumberFormat="1" applyFont="1" applyAlignment="1">
      <alignment horizontal="left" vertical="center"/>
    </xf>
    <xf numFmtId="0" fontId="34" fillId="0" borderId="0" xfId="13" applyFont="1" applyAlignment="1">
      <alignment horizontal="center"/>
    </xf>
  </cellXfs>
  <cellStyles count="17">
    <cellStyle name="Comma [0]" xfId="2" builtinId="6"/>
    <cellStyle name="Comma [0] 2" xfId="3" xr:uid="{00000000-0005-0000-0000-000001000000}"/>
    <cellStyle name="Comma [0] 3" xfId="15" xr:uid="{00000000-0005-0000-0000-000002000000}"/>
    <cellStyle name="Normal" xfId="0" builtinId="0"/>
    <cellStyle name="Normal 2" xfId="1" xr:uid="{00000000-0005-0000-0000-000004000000}"/>
    <cellStyle name="Normal 2 2" xfId="8" xr:uid="{00000000-0005-0000-0000-000005000000}"/>
    <cellStyle name="Normal 3" xfId="13" xr:uid="{00000000-0005-0000-0000-000006000000}"/>
    <cellStyle name="Normal 4" xfId="14" xr:uid="{00000000-0005-0000-0000-000007000000}"/>
    <cellStyle name="Normal 44 24 3" xfId="16" xr:uid="{00000000-0005-0000-0000-000008000000}"/>
    <cellStyle name="Percent 2" xfId="4" xr:uid="{00000000-0005-0000-0000-000009000000}"/>
    <cellStyle name="Percent 2 2" xfId="5" xr:uid="{00000000-0005-0000-0000-00000A000000}"/>
    <cellStyle name="Percent 2 2 2" xfId="9" xr:uid="{00000000-0005-0000-0000-00000B000000}"/>
    <cellStyle name="Percent 2 3" xfId="10" xr:uid="{00000000-0005-0000-0000-00000C000000}"/>
    <cellStyle name="Percent 3" xfId="6" xr:uid="{00000000-0005-0000-0000-00000D000000}"/>
    <cellStyle name="Percent 3 2" xfId="11" xr:uid="{00000000-0005-0000-0000-00000E000000}"/>
    <cellStyle name="Percent 4" xfId="7" xr:uid="{00000000-0005-0000-0000-00000F000000}"/>
    <cellStyle name="Percent 4 2" xfId="12" xr:uid="{00000000-0005-0000-0000-000010000000}"/>
  </cellStyles>
  <dxfs count="0"/>
  <tableStyles count="0" defaultTableStyle="TableStyleMedium9" defaultPivotStyle="PivotStyleLight16"/>
  <colors>
    <mruColors>
      <color rgb="FFAFAFB4"/>
      <color rgb="FF4174B1"/>
      <color rgb="FF000066"/>
      <color rgb="FF345C8C"/>
      <color rgb="FF29486D"/>
      <color rgb="FF1B3049"/>
      <color rgb="FF4D4D4D"/>
      <color rgb="FF99B221"/>
      <color rgb="FFEC6B1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133348</xdr:colOff>
      <xdr:row>16</xdr:row>
      <xdr:rowOff>48427</xdr:rowOff>
    </xdr:from>
    <xdr:to>
      <xdr:col>11</xdr:col>
      <xdr:colOff>3083</xdr:colOff>
      <xdr:row>45</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4323" y="2944027"/>
          <a:ext cx="5432335" cy="5314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1">
            <a:latin typeface="Arial" pitchFamily="34" charset="0"/>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is-IS" sz="2400" b="1" baseline="0">
              <a:solidFill>
                <a:schemeClr val="dk1"/>
              </a:solidFill>
              <a:effectLst/>
              <a:latin typeface="Times New Roman" panose="02020603050405020304" pitchFamily="18" charset="0"/>
              <a:ea typeface="+mn-ea"/>
              <a:cs typeface="Times New Roman" panose="02020603050405020304" pitchFamily="18" charset="0"/>
            </a:rPr>
            <a:t>Fjármálafyrirtæki o.fl.</a:t>
          </a:r>
        </a:p>
        <a:p>
          <a:pPr marL="0" marR="0" indent="0" algn="ctr" defTabSz="914400" eaLnBrk="1" fontAlgn="auto" latinLnBrk="0" hangingPunct="1">
            <a:lnSpc>
              <a:spcPct val="100000"/>
            </a:lnSpc>
            <a:spcBef>
              <a:spcPts val="0"/>
            </a:spcBef>
            <a:spcAft>
              <a:spcPts val="0"/>
            </a:spcAft>
            <a:buClrTx/>
            <a:buSzTx/>
            <a:buFontTx/>
            <a:buNone/>
            <a:tabLst/>
            <a:defRPr/>
          </a:pPr>
          <a:endParaRPr lang="is-IS" sz="1800">
            <a:effectLst/>
            <a:latin typeface="Times New Roman" panose="02020603050405020304" pitchFamily="18"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400" i="1">
              <a:solidFill>
                <a:sysClr val="windowText" lastClr="000000"/>
              </a:solidFill>
              <a:effectLst/>
              <a:latin typeface="Times New Roman" panose="02020603050405020304" pitchFamily="18" charset="0"/>
              <a:ea typeface="+mn-ea"/>
              <a:cs typeface="Times New Roman" panose="02020603050405020304" pitchFamily="18" charset="0"/>
            </a:rPr>
            <a:t>Viðskiptabankar, sparisjóðir, lánafyrirtæki, verðbréfafyrirtæki,</a:t>
          </a:r>
          <a:r>
            <a:rPr lang="is-IS" sz="1400" i="1" baseline="0">
              <a:solidFill>
                <a:sysClr val="windowText" lastClr="000000"/>
              </a:solidFill>
              <a:effectLst/>
              <a:latin typeface="Times New Roman" panose="02020603050405020304" pitchFamily="18" charset="0"/>
              <a:ea typeface="+mn-ea"/>
              <a:cs typeface="Times New Roman" panose="02020603050405020304" pitchFamily="18" charset="0"/>
            </a:rPr>
            <a:t> greiðslustofnanir, rafeyrisfyrirtæki,</a:t>
          </a:r>
          <a:r>
            <a:rPr lang="is-IS" sz="1400" i="1">
              <a:solidFill>
                <a:sysClr val="windowText" lastClr="000000"/>
              </a:solidFill>
              <a:effectLst/>
              <a:latin typeface="Times New Roman" panose="02020603050405020304" pitchFamily="18" charset="0"/>
              <a:ea typeface="+mn-ea"/>
              <a:cs typeface="Times New Roman" panose="02020603050405020304" pitchFamily="18" charset="0"/>
            </a:rPr>
            <a:t> rekstrarfélög verðbréfasjóða</a:t>
          </a:r>
          <a:r>
            <a:rPr lang="is-IS" sz="1400" i="1" baseline="0">
              <a:solidFill>
                <a:sysClr val="windowText" lastClr="000000"/>
              </a:solidFill>
              <a:effectLst/>
              <a:latin typeface="Times New Roman" panose="02020603050405020304" pitchFamily="18" charset="0"/>
              <a:ea typeface="+mn-ea"/>
              <a:cs typeface="Times New Roman" panose="02020603050405020304" pitchFamily="18" charset="0"/>
            </a:rPr>
            <a:t> og</a:t>
          </a:r>
          <a:r>
            <a:rPr lang="is-IS" sz="1400" i="1">
              <a:solidFill>
                <a:sysClr val="windowText" lastClr="000000"/>
              </a:solidFill>
              <a:effectLst/>
              <a:latin typeface="Times New Roman" panose="02020603050405020304" pitchFamily="18" charset="0"/>
              <a:ea typeface="+mn-ea"/>
              <a:cs typeface="Times New Roman" panose="02020603050405020304" pitchFamily="18" charset="0"/>
            </a:rPr>
            <a:t> rekstraraðilar sérhæfðra sjóða, ásamt verðbréfasjóðum</a:t>
          </a:r>
          <a:r>
            <a:rPr lang="is-IS" sz="1400" i="1" baseline="0">
              <a:solidFill>
                <a:sysClr val="windowText" lastClr="000000"/>
              </a:solidFill>
              <a:effectLst/>
              <a:latin typeface="Times New Roman" panose="02020603050405020304" pitchFamily="18" charset="0"/>
              <a:ea typeface="+mn-ea"/>
              <a:cs typeface="Times New Roman" panose="02020603050405020304" pitchFamily="18" charset="0"/>
            </a:rPr>
            <a:t> og</a:t>
          </a:r>
          <a:r>
            <a:rPr lang="is-IS" sz="1400" i="1">
              <a:solidFill>
                <a:sysClr val="windowText" lastClr="000000"/>
              </a:solidFill>
              <a:effectLst/>
              <a:latin typeface="Times New Roman" panose="02020603050405020304" pitchFamily="18" charset="0"/>
              <a:ea typeface="+mn-ea"/>
              <a:cs typeface="Times New Roman" panose="02020603050405020304" pitchFamily="18" charset="0"/>
            </a:rPr>
            <a:t> sérhæfðum sjóðum</a:t>
          </a:r>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800">
              <a:solidFill>
                <a:sysClr val="windowText" lastClr="000000"/>
              </a:solidFill>
              <a:effectLst/>
              <a:latin typeface="Times New Roman" panose="02020603050405020304" pitchFamily="18" charset="0"/>
              <a:ea typeface="+mn-ea"/>
              <a:cs typeface="Times New Roman" panose="02020603050405020304" pitchFamily="18" charset="0"/>
            </a:rPr>
            <a:t>Heildarniðurstöður ársreikninga 2022</a:t>
          </a: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r>
            <a:rPr lang="is-IS" sz="1100" b="1">
              <a:solidFill>
                <a:sysClr val="windowText" lastClr="000000"/>
              </a:solidFill>
              <a:latin typeface="Times New Roman" panose="02020603050405020304" pitchFamily="18" charset="0"/>
              <a:cs typeface="Times New Roman" panose="02020603050405020304" pitchFamily="18" charset="0"/>
            </a:rPr>
            <a:t>Útgáfudagsetning:</a:t>
          </a:r>
          <a:r>
            <a:rPr lang="is-IS" sz="1100">
              <a:solidFill>
                <a:sysClr val="windowText" lastClr="000000"/>
              </a:solidFill>
              <a:latin typeface="Times New Roman" panose="02020603050405020304" pitchFamily="18" charset="0"/>
              <a:cs typeface="Times New Roman" panose="02020603050405020304" pitchFamily="18" charset="0"/>
            </a:rPr>
            <a:t>	14.</a:t>
          </a:r>
          <a:r>
            <a:rPr lang="is-IS" sz="1100" baseline="0">
              <a:solidFill>
                <a:sysClr val="windowText" lastClr="000000"/>
              </a:solidFill>
              <a:latin typeface="Times New Roman" panose="02020603050405020304" pitchFamily="18" charset="0"/>
              <a:cs typeface="Times New Roman" panose="02020603050405020304" pitchFamily="18" charset="0"/>
            </a:rPr>
            <a:t> júní 2023</a:t>
          </a:r>
        </a:p>
        <a:p>
          <a:endParaRPr lang="is-IS" sz="1100" baseline="0">
            <a:solidFill>
              <a:sysClr val="windowText" lastClr="000000"/>
            </a:solidFill>
            <a:latin typeface="Arial" pitchFamily="34" charset="0"/>
            <a:cs typeface="Arial" pitchFamily="34" charset="0"/>
          </a:endParaRP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r>
            <a:rPr lang="is-IS" sz="1100" b="1" baseline="0">
              <a:latin typeface="Times New Roman" panose="02020603050405020304" pitchFamily="18" charset="0"/>
              <a:cs typeface="Times New Roman" panose="02020603050405020304" pitchFamily="18" charset="0"/>
            </a:rPr>
            <a:t>Höfundarréttur:</a:t>
          </a:r>
          <a:r>
            <a:rPr lang="is-IS" sz="1100" baseline="0">
              <a:latin typeface="Times New Roman" panose="02020603050405020304" pitchFamily="18" charset="0"/>
              <a:cs typeface="Times New Roman" panose="02020603050405020304" pitchFamily="18" charset="0"/>
            </a:rPr>
            <a:t> Seðlabanki Íslands. </a:t>
          </a:r>
          <a:r>
            <a:rPr lang="is-IS" sz="1200" baseline="0">
              <a:solidFill>
                <a:sysClr val="windowText" lastClr="000000"/>
              </a:solidFill>
              <a:latin typeface="Times New Roman" panose="02020603050405020304" pitchFamily="18" charset="0"/>
              <a:ea typeface="+mn-ea"/>
              <a:cs typeface="Times New Roman" panose="02020603050405020304" pitchFamily="18" charset="0"/>
            </a:rPr>
            <a:t>Öllum er frjálst að nota efni úr ritinu en þess er óskað að getið sé heimildar.</a:t>
          </a:r>
        </a:p>
        <a:p>
          <a:endParaRPr lang="is-IS" sz="1100" baseline="0">
            <a:solidFill>
              <a:sysClr val="windowText" lastClr="000000"/>
            </a:solidFill>
            <a:latin typeface="Times New Roman" panose="02020603050405020304" pitchFamily="18" charset="0"/>
            <a:cs typeface="Times New Roman" panose="02020603050405020304" pitchFamily="18" charset="0"/>
          </a:endParaRPr>
        </a:p>
        <a:p>
          <a:r>
            <a:rPr lang="is-IS" sz="1100" b="1" baseline="0">
              <a:solidFill>
                <a:sysClr val="windowText" lastClr="000000"/>
              </a:solidFill>
              <a:latin typeface="Times New Roman" panose="02020603050405020304" pitchFamily="18" charset="0"/>
              <a:cs typeface="Times New Roman" panose="02020603050405020304" pitchFamily="18" charset="0"/>
            </a:rPr>
            <a:t>Fyrirvarar: </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Efni ritsins er unnið upp úr upplýsingum úr viðeigandi ársreikningum og ber Seðlabankinn ekki ábyrgð á því ef villur reynast í þeim. Seðlabankinn reynir að gæta þess að efnið sé í samræmi við það sem fram kemur í ársreikningunum og birtir það með hefðbundnum fyrirvara um villur og mannleg mistök. </a:t>
          </a:r>
        </a:p>
        <a:p>
          <a:endParaRPr lang="is-IS" sz="1100" baseline="0">
            <a:latin typeface="+mj-lt"/>
            <a:cs typeface="Arial" pitchFamily="34" charset="0"/>
          </a:endParaRPr>
        </a:p>
      </xdr:txBody>
    </xdr:sp>
    <xdr:clientData/>
  </xdr:twoCellAnchor>
  <xdr:twoCellAnchor>
    <xdr:from>
      <xdr:col>4</xdr:col>
      <xdr:colOff>609602</xdr:colOff>
      <xdr:row>2</xdr:row>
      <xdr:rowOff>128589</xdr:rowOff>
    </xdr:from>
    <xdr:to>
      <xdr:col>6</xdr:col>
      <xdr:colOff>114303</xdr:colOff>
      <xdr:row>7</xdr:row>
      <xdr:rowOff>109539</xdr:rowOff>
    </xdr:to>
    <xdr:pic>
      <xdr:nvPicPr>
        <xdr:cNvPr id="6" name="Picture 5" descr="image0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2" y="471489"/>
          <a:ext cx="809626"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57151</xdr:colOff>
      <xdr:row>1</xdr:row>
      <xdr:rowOff>28573</xdr:rowOff>
    </xdr:from>
    <xdr:to>
      <xdr:col>8</xdr:col>
      <xdr:colOff>495300</xdr:colOff>
      <xdr:row>48</xdr:row>
      <xdr:rowOff>95250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66751" y="209548"/>
          <a:ext cx="4705349" cy="8572502"/>
        </a:xfrm>
        <a:prstGeom prst="rect">
          <a:avLst/>
        </a:prstGeom>
        <a:solidFill>
          <a:schemeClr val="bg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is-IS" sz="1200" b="1">
              <a:solidFill>
                <a:schemeClr val="dk1"/>
              </a:solidFill>
              <a:effectLst/>
              <a:latin typeface="Times New Roman" panose="02020603050405020304" pitchFamily="18" charset="0"/>
              <a:ea typeface="+mn-ea"/>
              <a:cs typeface="Times New Roman" panose="02020603050405020304" pitchFamily="18" charset="0"/>
            </a:rPr>
            <a:t>INNGANGUR</a:t>
          </a:r>
        </a:p>
        <a:p>
          <a:pPr algn="ctr"/>
          <a:endParaRPr lang="is-IS" sz="1100" b="1">
            <a:solidFill>
              <a:schemeClr val="dk1"/>
            </a:solidFill>
            <a:effectLst/>
            <a:latin typeface="+mn-lt"/>
            <a:ea typeface="+mn-ea"/>
            <a:cs typeface="+mn-cs"/>
          </a:endParaRPr>
        </a:p>
        <a:p>
          <a:r>
            <a:rPr lang="is-IS" sz="1100">
              <a:solidFill>
                <a:schemeClr val="dk1"/>
              </a:solidFill>
              <a:effectLst/>
              <a:latin typeface="Times New Roman" panose="02020603050405020304" pitchFamily="18" charset="0"/>
              <a:ea typeface="+mn-ea"/>
              <a:cs typeface="Times New Roman" panose="02020603050405020304" pitchFamily="18" charset="0"/>
            </a:rPr>
            <a:t>Í þessari samantekt fjármálaeftirlits Seðlabanka Íslands eru birtar heildarniðurstöður ársreikninga fjármálafyrirtækja, þ.e. viðskiptabanka, sparisjóða, lánafyrirtækja og verðbréfafyrirtækja, ásamt rekstrarfélögum verðbréfasjóða og rekstraraðilum sérhæfðra sjóða, fyrir árið 2022, auk upplýsinga um heildareignir verðbréfasjóða og sérhæfðra sjóða fyrir almenna fjárfesta og heildareignir og hreina eign annarra sérhæfðra sjóða. Þá eru birtar upplýsingar um greiðslustofnanir og rafeyrisfyrirtæki. Jafnframt eru birtar upplýsingar um meðalstarfsmannafjölda móðurfélaga fjármálafyrirtækja og annarra aðila sem og yfirlit yfir afgreiðslustaði viðskiptabanka og sparisjóða á Íslandi í árslok 2022. Ekki er að finna á yfirliti þessu þau fjármálafyrirtæki sem misstu starfsleyfi sitt, sameinuðust öðrum eða voru í slitameðferð á árinu 2022. </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Ársreikningar 2022 fyrir sjö lánastofnanir af 13 voru gerðir upp í samræmi við alþjóðlega reikningsskilastaðla (IFRS), sbr. VIII. kafla laga nr. 3/2006, um ársreikninga.</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Allar stærstu lánastofnanirnar gerðu sína ársreikninga upp samkvæmt IFRS auk þess gerði</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ein greiðslustofnun upp sinn ársreikning samkvæmt IFRS</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 Alls sex lánastofnanir sömdu ársreikninga fyrir árið 2022 samkvæmt reglum nr. 834/2003, um reikningsskil lánastofnana. Hafa ber í huga að reikningsskil samkvæmt framangreindum tveimur reglum eru hvað marga liði varðar ekki sambærileg.</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Samantektin sýnir nokkrar meginstærðir, s.s. heildareignir, eigið fé, eiginfjárhlutföll, hagnað</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eða </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tap, útlán til viðskiptavina og innlán lánastofnana.</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Um reikningsskil verðbréfafyrirtækja gilda reglur nr. 102/2004 og um reikningsskil rekstrarfélaga verðbréfasjóða, rekstraraðila sérhæfðra sjóða, verðbréfasjóða og sérhæfðra</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sjóða fyrir almenna fjárfesta</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 gilda reglur nr. 1240/2020.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Í árslok 2022 voru starfandi fjórir viðskiptabankar, fimm sparisjóðir, fjögur lánafyrirtæki og átta verðbréfafyrirtæki samkvæmt lögum nr. 161/2002, um fjármálafyrirtæki. Þá voru starfandi sex rekstrarfélög verðbréfasjóða samkvæmt lögum nr. 116/2021, um verðbréfasjóði. Jafnframt voru starfandi 23 rekstraraðilar sérhæfðra sjóða samkvæmt lögum nr. 45/2020, um rekstraraðila sérhæfðra</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sjóða</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 þar af níu leyfisskyldir rekstraraðilar, en af þeim voru sex einnig rekstrarfélög verðbréfasjóða, og 14 skráningarskyldir rekstraraðilar, þar af eitt verðbréfafyrirtæki.</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Reknir voru 38 verðbréfasjóðir á grundvelli laga nr. 116/2021 og 72 sérhæfðir sjóðir fyrir almenna fjárfesta og 137 aðrir sérhæfðir sjóðir á grundvelli laga nr. 45/2020. Auk þess starfaði ein greiðlustofnun á grundvelli laga nr. 114/2021, um greiðsluþjónustu, og tvö rafeyrisfyrirtæki á grundvelli laga nr. 17/2013, um útgáfu og meðferð rafeyris.</a:t>
          </a:r>
        </a:p>
        <a:p>
          <a:endParaRPr lang="is-IS"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Athygli skal vakin á því að skýrsla þessi verður aðeins birt á heimasíðu Seðlabanka Íslands.</a:t>
          </a:r>
        </a:p>
        <a:p>
          <a:pPr algn="just">
            <a:lnSpc>
              <a:spcPct val="107000"/>
            </a:lnSpc>
            <a:spcAft>
              <a:spcPts val="800"/>
            </a:spcAft>
          </a:pPr>
          <a:r>
            <a:rPr lang="is-IS" sz="1100">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 </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pPr algn="l"/>
          <a:r>
            <a:rPr lang="is-IS" sz="1100">
              <a:solidFill>
                <a:schemeClr val="dk1"/>
              </a:solidFill>
              <a:effectLst/>
              <a:latin typeface="Times New Roman" panose="02020603050405020304" pitchFamily="18" charset="0"/>
              <a:ea typeface="+mn-ea"/>
              <a:cs typeface="Times New Roman" panose="02020603050405020304" pitchFamily="18" charset="0"/>
            </a:rPr>
            <a:t>Júní 2023</a:t>
          </a:r>
        </a:p>
        <a:p>
          <a:endParaRPr lang="is-IS" sz="1100">
            <a:solidFill>
              <a:schemeClr val="dk1"/>
            </a:solidFill>
            <a:effectLst/>
            <a:latin typeface="Times New Roman" panose="02020603050405020304" pitchFamily="18" charset="0"/>
            <a:ea typeface="+mn-ea"/>
            <a:cs typeface="Times New Roman" panose="02020603050405020304" pitchFamily="18" charset="0"/>
          </a:endParaRP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stjori\sameign\FME_Gogn\Lanastofnanir\Eiginfj&#225;r_sk&#253;rsla_2005_nov\EFJskyrsla2005nov_J&#246;k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 val="FME_Lestur"/>
    </sheetNames>
    <sheetDataSet>
      <sheetData sheetId="0" refreshError="1"/>
      <sheetData sheetId="1">
        <row r="12">
          <cell r="C12" t="str">
            <v>Uppgjör pr.: 30.11.2005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B221"/>
  </sheetPr>
  <dimension ref="A1"/>
  <sheetViews>
    <sheetView showGridLines="0" tabSelected="1" topLeftCell="A4" zoomScaleNormal="100" workbookViewId="0">
      <selection activeCell="B47" sqref="B47"/>
    </sheetView>
  </sheetViews>
  <sheetFormatPr defaultColWidth="9.1328125" defaultRowHeight="13.5" x14ac:dyDescent="0.35"/>
  <cols>
    <col min="1" max="1" width="2.73046875" style="25" customWidth="1"/>
    <col min="2" max="9" width="9.1328125" style="25"/>
    <col min="10" max="10" width="7.59765625" style="25" customWidth="1"/>
    <col min="11" max="11" width="2.73046875" style="25" customWidth="1"/>
    <col min="12" max="16384" width="9.1328125" style="25"/>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5580"/>
    <pageSetUpPr fitToPage="1"/>
  </sheetPr>
  <dimension ref="A1:L196"/>
  <sheetViews>
    <sheetView showGridLines="0" zoomScaleNormal="100" workbookViewId="0">
      <selection activeCell="O35" sqref="O35"/>
    </sheetView>
  </sheetViews>
  <sheetFormatPr defaultColWidth="9.1328125" defaultRowHeight="14.25" x14ac:dyDescent="0.45"/>
  <cols>
    <col min="1" max="1" width="3.265625" style="47" customWidth="1"/>
    <col min="2" max="2" width="42" style="47" customWidth="1"/>
    <col min="3" max="3" width="10.1328125" style="47" customWidth="1"/>
    <col min="4" max="4" width="50" style="47" customWidth="1"/>
    <col min="5" max="5" width="9.265625" style="47" customWidth="1"/>
    <col min="6" max="6" width="3.265625" style="47" customWidth="1"/>
    <col min="7" max="16384" width="9.1328125" style="47"/>
  </cols>
  <sheetData>
    <row r="1" spans="1:7" x14ac:dyDescent="0.45">
      <c r="A1" s="171"/>
      <c r="B1" s="172"/>
      <c r="C1" s="172"/>
      <c r="D1" s="172"/>
      <c r="E1" s="172"/>
      <c r="G1" s="48"/>
    </row>
    <row r="2" spans="1:7" ht="15.75" customHeight="1" x14ac:dyDescent="0.45">
      <c r="A2" s="171"/>
      <c r="B2" s="302" t="s">
        <v>151</v>
      </c>
      <c r="C2" s="302"/>
      <c r="D2" s="302"/>
      <c r="E2" s="302"/>
      <c r="G2" s="48"/>
    </row>
    <row r="3" spans="1:7" ht="15.75" customHeight="1" x14ac:dyDescent="0.45">
      <c r="A3" s="171"/>
      <c r="B3" s="302"/>
      <c r="C3" s="302"/>
      <c r="D3" s="302"/>
      <c r="E3" s="302"/>
      <c r="G3" s="48"/>
    </row>
    <row r="4" spans="1:7" ht="15.4" x14ac:dyDescent="0.45">
      <c r="A4" s="171"/>
      <c r="B4" s="307" t="s">
        <v>117</v>
      </c>
      <c r="C4" s="307"/>
      <c r="D4" s="307"/>
      <c r="E4" s="307"/>
      <c r="G4" s="48"/>
    </row>
    <row r="5" spans="1:7" x14ac:dyDescent="0.45">
      <c r="A5" s="171"/>
      <c r="B5" s="304" t="s">
        <v>74</v>
      </c>
      <c r="C5" s="152"/>
      <c r="D5" s="152"/>
      <c r="E5" s="152"/>
      <c r="G5" s="48"/>
    </row>
    <row r="6" spans="1:7" x14ac:dyDescent="0.45">
      <c r="A6" s="171"/>
      <c r="B6" s="304"/>
      <c r="C6" s="152"/>
      <c r="D6" s="152"/>
      <c r="E6" s="152"/>
      <c r="G6" s="48"/>
    </row>
    <row r="7" spans="1:7" ht="15.4" x14ac:dyDescent="0.45">
      <c r="A7" s="171"/>
      <c r="B7" s="262" t="s">
        <v>40</v>
      </c>
      <c r="C7" s="263">
        <f>+E8+E9</f>
        <v>13</v>
      </c>
      <c r="D7" s="264"/>
      <c r="E7" s="173"/>
    </row>
    <row r="8" spans="1:7" x14ac:dyDescent="0.45">
      <c r="A8" s="171"/>
      <c r="B8" s="219"/>
      <c r="C8" s="220"/>
      <c r="D8" s="174" t="s">
        <v>70</v>
      </c>
      <c r="E8" s="175">
        <v>3</v>
      </c>
    </row>
    <row r="9" spans="1:7" x14ac:dyDescent="0.45">
      <c r="A9" s="171"/>
      <c r="B9" s="265"/>
      <c r="C9" s="220"/>
      <c r="D9" s="174" t="s">
        <v>71</v>
      </c>
      <c r="E9" s="175">
        <v>10</v>
      </c>
    </row>
    <row r="10" spans="1:7" ht="15.4" x14ac:dyDescent="0.45">
      <c r="A10" s="171"/>
      <c r="B10" s="265"/>
      <c r="C10" s="220"/>
      <c r="D10" s="176"/>
      <c r="E10" s="175"/>
    </row>
    <row r="11" spans="1:7" ht="15.4" x14ac:dyDescent="0.45">
      <c r="A11" s="171"/>
      <c r="B11" s="219" t="s">
        <v>56</v>
      </c>
      <c r="C11" s="220">
        <f>+E12+E13</f>
        <v>12</v>
      </c>
      <c r="D11" s="176"/>
      <c r="E11" s="175"/>
    </row>
    <row r="12" spans="1:7" x14ac:dyDescent="0.45">
      <c r="A12" s="171"/>
      <c r="B12" s="219"/>
      <c r="C12" s="220"/>
      <c r="D12" s="174" t="s">
        <v>70</v>
      </c>
      <c r="E12" s="175">
        <v>3</v>
      </c>
    </row>
    <row r="13" spans="1:7" x14ac:dyDescent="0.45">
      <c r="A13" s="171"/>
      <c r="B13" s="219"/>
      <c r="C13" s="220"/>
      <c r="D13" s="174" t="s">
        <v>71</v>
      </c>
      <c r="E13" s="175">
        <v>9</v>
      </c>
    </row>
    <row r="14" spans="1:7" ht="15.4" x14ac:dyDescent="0.45">
      <c r="A14" s="171"/>
      <c r="B14" s="219" t="s">
        <v>72</v>
      </c>
      <c r="C14" s="220">
        <f>+E15</f>
        <v>1</v>
      </c>
      <c r="D14" s="176"/>
      <c r="E14" s="175"/>
    </row>
    <row r="15" spans="1:7" x14ac:dyDescent="0.45">
      <c r="A15" s="171"/>
      <c r="B15" s="219"/>
      <c r="C15" s="220"/>
      <c r="D15" s="174" t="s">
        <v>70</v>
      </c>
      <c r="E15" s="175">
        <v>1</v>
      </c>
    </row>
    <row r="16" spans="1:7" ht="15.4" x14ac:dyDescent="0.45">
      <c r="A16" s="171"/>
      <c r="B16" s="219" t="s">
        <v>49</v>
      </c>
      <c r="C16" s="220">
        <f>+E17+E18</f>
        <v>36</v>
      </c>
      <c r="D16" s="176"/>
      <c r="E16" s="175"/>
    </row>
    <row r="17" spans="1:8" ht="15.4" x14ac:dyDescent="0.45">
      <c r="A17" s="171"/>
      <c r="B17" s="221"/>
      <c r="C17" s="220"/>
      <c r="D17" s="174" t="s">
        <v>70</v>
      </c>
      <c r="E17" s="175">
        <v>7</v>
      </c>
    </row>
    <row r="18" spans="1:8" ht="15.4" x14ac:dyDescent="0.45">
      <c r="A18" s="171"/>
      <c r="B18" s="221"/>
      <c r="C18" s="220"/>
      <c r="D18" s="174" t="s">
        <v>71</v>
      </c>
      <c r="E18" s="175">
        <v>29</v>
      </c>
    </row>
    <row r="19" spans="1:8" ht="15.4" x14ac:dyDescent="0.45">
      <c r="A19" s="171"/>
      <c r="B19" s="221"/>
      <c r="C19" s="220"/>
      <c r="D19" s="176"/>
      <c r="E19" s="177"/>
    </row>
    <row r="20" spans="1:8" ht="15.4" x14ac:dyDescent="0.45">
      <c r="A20" s="171"/>
      <c r="B20" s="222" t="s">
        <v>73</v>
      </c>
      <c r="C20" s="223">
        <f>+C7+C11+C14+C16</f>
        <v>62</v>
      </c>
      <c r="D20" s="192"/>
      <c r="E20" s="173"/>
    </row>
    <row r="21" spans="1:8" ht="15.4" x14ac:dyDescent="0.45">
      <c r="A21" s="171"/>
      <c r="B21" s="221"/>
      <c r="C21" s="178"/>
      <c r="D21" s="176"/>
      <c r="E21" s="179"/>
    </row>
    <row r="22" spans="1:8" ht="22.5" customHeight="1" x14ac:dyDescent="0.45">
      <c r="A22" s="171"/>
      <c r="B22" s="305" t="s">
        <v>75</v>
      </c>
      <c r="C22" s="178"/>
      <c r="D22" s="176"/>
      <c r="E22" s="179"/>
    </row>
    <row r="23" spans="1:8" ht="15.4" x14ac:dyDescent="0.45">
      <c r="A23" s="171"/>
      <c r="B23" s="306"/>
      <c r="C23" s="176"/>
      <c r="D23" s="176"/>
      <c r="E23" s="179"/>
    </row>
    <row r="24" spans="1:8" ht="15.4" x14ac:dyDescent="0.45">
      <c r="A24" s="171"/>
      <c r="B24" s="219" t="s">
        <v>156</v>
      </c>
      <c r="C24" s="282">
        <v>1</v>
      </c>
      <c r="D24" s="176"/>
      <c r="E24" s="179"/>
    </row>
    <row r="25" spans="1:8" ht="15.4" x14ac:dyDescent="0.45">
      <c r="A25" s="171"/>
      <c r="B25" s="219" t="s">
        <v>36</v>
      </c>
      <c r="C25" s="220">
        <v>1</v>
      </c>
      <c r="D25" s="178"/>
      <c r="E25" s="179"/>
      <c r="G25" s="281"/>
    </row>
    <row r="26" spans="1:8" ht="15.4" x14ac:dyDescent="0.45">
      <c r="A26" s="171"/>
      <c r="B26" s="219" t="s">
        <v>58</v>
      </c>
      <c r="C26" s="220">
        <v>2</v>
      </c>
      <c r="D26" s="178"/>
      <c r="E26" s="179"/>
    </row>
    <row r="27" spans="1:8" ht="15.4" x14ac:dyDescent="0.45">
      <c r="A27" s="171"/>
      <c r="B27" s="219" t="s">
        <v>59</v>
      </c>
      <c r="C27" s="220">
        <v>2</v>
      </c>
      <c r="D27" s="178"/>
      <c r="E27" s="179"/>
    </row>
    <row r="28" spans="1:8" ht="15.4" x14ac:dyDescent="0.45">
      <c r="A28" s="171"/>
      <c r="B28" s="219" t="s">
        <v>60</v>
      </c>
      <c r="C28" s="220">
        <v>3</v>
      </c>
      <c r="D28" s="178"/>
      <c r="E28" s="179"/>
    </row>
    <row r="29" spans="1:8" ht="15.4" x14ac:dyDescent="0.45">
      <c r="A29" s="171"/>
      <c r="B29" s="222" t="s">
        <v>15</v>
      </c>
      <c r="C29" s="223">
        <f>SUM(C24:C28)</f>
        <v>9</v>
      </c>
      <c r="D29" s="178"/>
      <c r="E29" s="179"/>
    </row>
    <row r="30" spans="1:8" ht="15.4" x14ac:dyDescent="0.45">
      <c r="A30" s="171"/>
      <c r="B30" s="219"/>
      <c r="C30" s="178"/>
      <c r="D30" s="176"/>
      <c r="E30" s="179"/>
    </row>
    <row r="31" spans="1:8" ht="15.4" x14ac:dyDescent="0.45">
      <c r="A31" s="171"/>
      <c r="B31" s="221"/>
      <c r="C31" s="152"/>
      <c r="D31" s="152"/>
      <c r="E31" s="152"/>
      <c r="G31"/>
      <c r="H31"/>
    </row>
    <row r="32" spans="1:8" x14ac:dyDescent="0.45">
      <c r="A32" s="171"/>
      <c r="B32" s="180" t="s">
        <v>79</v>
      </c>
      <c r="C32" s="181">
        <f>+C20+C29</f>
        <v>71</v>
      </c>
      <c r="D32" s="197"/>
      <c r="E32" s="152"/>
      <c r="G32"/>
      <c r="H32"/>
    </row>
    <row r="33" spans="1:12" x14ac:dyDescent="0.45">
      <c r="A33" s="171"/>
      <c r="B33" s="182"/>
      <c r="C33" s="152"/>
      <c r="D33" s="152"/>
      <c r="E33" s="152"/>
      <c r="G33"/>
      <c r="H33"/>
    </row>
    <row r="34" spans="1:12" ht="31.5" customHeight="1" x14ac:dyDescent="0.45">
      <c r="A34" s="171"/>
      <c r="B34" s="303" t="s">
        <v>76</v>
      </c>
      <c r="C34" s="303"/>
      <c r="D34" s="303"/>
      <c r="E34" s="303"/>
      <c r="G34"/>
      <c r="H34"/>
    </row>
    <row r="35" spans="1:12" x14ac:dyDescent="0.45">
      <c r="A35" s="171"/>
      <c r="B35" s="171"/>
      <c r="C35" s="171"/>
      <c r="D35" s="171"/>
      <c r="E35" s="171"/>
    </row>
    <row r="36" spans="1:12" x14ac:dyDescent="0.45">
      <c r="A36" s="171"/>
      <c r="B36" s="171" t="s">
        <v>77</v>
      </c>
      <c r="C36" s="260">
        <v>64</v>
      </c>
      <c r="D36" s="171"/>
      <c r="E36" s="171"/>
    </row>
    <row r="37" spans="1:12" x14ac:dyDescent="0.45">
      <c r="A37" s="171"/>
      <c r="B37" s="171" t="s">
        <v>56</v>
      </c>
      <c r="C37" s="261">
        <v>47</v>
      </c>
      <c r="D37" s="171"/>
      <c r="E37" s="171"/>
      <c r="H37"/>
      <c r="I37"/>
      <c r="J37"/>
      <c r="K37"/>
      <c r="L37"/>
    </row>
    <row r="38" spans="1:12" x14ac:dyDescent="0.45">
      <c r="A38" s="171"/>
      <c r="B38" s="171" t="s">
        <v>49</v>
      </c>
      <c r="C38" s="261">
        <v>92</v>
      </c>
      <c r="D38" s="171"/>
      <c r="E38" s="171"/>
      <c r="H38"/>
      <c r="I38"/>
      <c r="J38"/>
      <c r="K38"/>
      <c r="L38"/>
    </row>
    <row r="39" spans="1:12" x14ac:dyDescent="0.45">
      <c r="A39" s="171"/>
      <c r="B39" s="171" t="s">
        <v>78</v>
      </c>
      <c r="C39" s="261">
        <v>5</v>
      </c>
      <c r="H39"/>
      <c r="I39"/>
      <c r="J39"/>
      <c r="K39"/>
      <c r="L39"/>
    </row>
    <row r="40" spans="1:12" x14ac:dyDescent="0.45">
      <c r="A40" s="171"/>
      <c r="B40" s="198" t="s">
        <v>73</v>
      </c>
      <c r="C40" s="199">
        <f>+C36+C37+C38+C39</f>
        <v>208</v>
      </c>
      <c r="H40"/>
      <c r="I40"/>
      <c r="J40"/>
      <c r="K40"/>
      <c r="L40"/>
    </row>
    <row r="41" spans="1:12" x14ac:dyDescent="0.45">
      <c r="A41" s="171"/>
      <c r="B41" s="171"/>
      <c r="C41" s="171"/>
      <c r="H41"/>
      <c r="I41"/>
      <c r="J41"/>
      <c r="K41"/>
      <c r="L41"/>
    </row>
    <row r="42" spans="1:12" x14ac:dyDescent="0.45">
      <c r="A42" s="171"/>
      <c r="B42" s="171"/>
      <c r="C42" s="171"/>
      <c r="H42"/>
      <c r="I42"/>
      <c r="J42"/>
      <c r="K42"/>
      <c r="L42"/>
    </row>
    <row r="43" spans="1:12" x14ac:dyDescent="0.45">
      <c r="A43" s="171"/>
      <c r="B43" s="171"/>
      <c r="C43" s="171"/>
      <c r="H43"/>
      <c r="I43"/>
      <c r="J43"/>
      <c r="K43"/>
      <c r="L43"/>
    </row>
    <row r="44" spans="1:12" x14ac:dyDescent="0.45">
      <c r="A44" s="171"/>
      <c r="B44" s="171"/>
      <c r="C44" s="171"/>
      <c r="H44"/>
      <c r="I44"/>
      <c r="J44"/>
      <c r="K44"/>
      <c r="L44"/>
    </row>
    <row r="45" spans="1:12" x14ac:dyDescent="0.45">
      <c r="A45" s="171"/>
      <c r="B45" s="171"/>
      <c r="C45" s="171"/>
      <c r="D45" s="171"/>
      <c r="E45" s="171"/>
      <c r="H45"/>
      <c r="I45"/>
      <c r="J45"/>
      <c r="K45"/>
      <c r="L45"/>
    </row>
    <row r="46" spans="1:12" x14ac:dyDescent="0.45">
      <c r="A46" s="171"/>
      <c r="B46" s="171"/>
      <c r="C46" s="171"/>
      <c r="E46" s="171"/>
      <c r="H46"/>
      <c r="I46"/>
      <c r="J46"/>
      <c r="K46"/>
      <c r="L46"/>
    </row>
    <row r="47" spans="1:12" x14ac:dyDescent="0.45">
      <c r="A47" s="171"/>
      <c r="B47" s="171"/>
      <c r="C47"/>
      <c r="D47"/>
      <c r="E47"/>
      <c r="F47"/>
      <c r="G47"/>
      <c r="H47"/>
      <c r="I47"/>
      <c r="J47"/>
      <c r="K47"/>
      <c r="L47"/>
    </row>
    <row r="48" spans="1:12" x14ac:dyDescent="0.45">
      <c r="A48" s="171"/>
      <c r="B48" s="171"/>
      <c r="C48"/>
      <c r="D48"/>
      <c r="E48"/>
      <c r="F48"/>
      <c r="G48"/>
      <c r="H48"/>
      <c r="I48"/>
      <c r="J48"/>
      <c r="K48"/>
      <c r="L48"/>
    </row>
    <row r="49" spans="1:12" x14ac:dyDescent="0.45">
      <c r="A49" s="171"/>
      <c r="B49" s="171"/>
      <c r="C49"/>
      <c r="D49"/>
      <c r="E49"/>
      <c r="F49"/>
      <c r="G49"/>
      <c r="H49"/>
      <c r="I49"/>
      <c r="J49"/>
      <c r="K49"/>
      <c r="L49"/>
    </row>
    <row r="50" spans="1:12" x14ac:dyDescent="0.45">
      <c r="A50" s="171"/>
      <c r="B50" s="171"/>
      <c r="C50"/>
      <c r="D50"/>
      <c r="E50"/>
      <c r="F50"/>
      <c r="G50"/>
      <c r="H50"/>
      <c r="I50"/>
      <c r="J50"/>
      <c r="K50"/>
      <c r="L50"/>
    </row>
    <row r="51" spans="1:12" x14ac:dyDescent="0.45">
      <c r="A51" s="171"/>
      <c r="B51" s="171"/>
      <c r="C51"/>
      <c r="D51"/>
      <c r="E51"/>
      <c r="F51"/>
      <c r="G51"/>
    </row>
    <row r="52" spans="1:12" x14ac:dyDescent="0.45">
      <c r="A52" s="171"/>
      <c r="B52" s="171"/>
      <c r="C52"/>
      <c r="D52"/>
      <c r="E52"/>
      <c r="F52"/>
      <c r="G52"/>
    </row>
    <row r="53" spans="1:12" x14ac:dyDescent="0.45">
      <c r="A53" s="171"/>
      <c r="B53" s="171"/>
      <c r="C53"/>
      <c r="D53"/>
      <c r="E53"/>
      <c r="F53"/>
      <c r="G53"/>
    </row>
    <row r="54" spans="1:12" x14ac:dyDescent="0.45">
      <c r="A54" s="171"/>
      <c r="B54" s="171"/>
      <c r="C54"/>
      <c r="D54"/>
      <c r="E54"/>
      <c r="F54"/>
      <c r="G54"/>
    </row>
    <row r="55" spans="1:12" x14ac:dyDescent="0.45">
      <c r="A55" s="171"/>
      <c r="B55" s="171"/>
      <c r="C55"/>
      <c r="D55"/>
      <c r="E55"/>
      <c r="F55"/>
      <c r="G55"/>
    </row>
    <row r="56" spans="1:12" x14ac:dyDescent="0.45">
      <c r="A56" s="171"/>
      <c r="B56" s="171"/>
      <c r="C56"/>
      <c r="D56"/>
      <c r="E56"/>
      <c r="F56"/>
      <c r="G56"/>
    </row>
    <row r="57" spans="1:12" x14ac:dyDescent="0.45">
      <c r="A57" s="171"/>
      <c r="B57" s="171"/>
      <c r="C57"/>
      <c r="D57"/>
      <c r="E57"/>
      <c r="F57"/>
      <c r="G57"/>
    </row>
    <row r="58" spans="1:12" x14ac:dyDescent="0.45">
      <c r="A58" s="171"/>
      <c r="B58" s="171"/>
      <c r="C58"/>
      <c r="D58"/>
      <c r="E58"/>
      <c r="F58"/>
      <c r="G58"/>
    </row>
    <row r="59" spans="1:12" x14ac:dyDescent="0.45">
      <c r="A59" s="171"/>
      <c r="B59" s="171"/>
      <c r="C59" s="171"/>
      <c r="D59" s="171"/>
      <c r="E59" s="171"/>
    </row>
    <row r="60" spans="1:12" x14ac:dyDescent="0.45">
      <c r="A60" s="171"/>
      <c r="B60" s="171"/>
      <c r="C60" s="171"/>
      <c r="D60" s="171"/>
      <c r="E60" s="171"/>
    </row>
    <row r="61" spans="1:12" x14ac:dyDescent="0.45">
      <c r="A61" s="171"/>
      <c r="B61" s="171"/>
      <c r="C61" s="171"/>
      <c r="D61" s="171"/>
      <c r="E61" s="171"/>
    </row>
    <row r="62" spans="1:12" x14ac:dyDescent="0.45">
      <c r="A62" s="171"/>
      <c r="B62" s="171"/>
      <c r="C62" s="171"/>
      <c r="D62" s="171"/>
      <c r="E62" s="171"/>
    </row>
    <row r="63" spans="1:12" x14ac:dyDescent="0.45">
      <c r="A63" s="171"/>
      <c r="B63" s="171"/>
      <c r="C63" s="171"/>
      <c r="D63" s="171"/>
      <c r="E63" s="171"/>
    </row>
    <row r="64" spans="1:12" x14ac:dyDescent="0.45">
      <c r="A64" s="171"/>
      <c r="B64" s="171"/>
      <c r="C64" s="171"/>
      <c r="D64" s="171"/>
      <c r="E64" s="171"/>
    </row>
    <row r="65" spans="1:5" x14ac:dyDescent="0.45">
      <c r="A65" s="171"/>
      <c r="B65" s="171"/>
      <c r="C65" s="171"/>
      <c r="D65" s="171"/>
      <c r="E65" s="171"/>
    </row>
    <row r="66" spans="1:5" x14ac:dyDescent="0.45">
      <c r="A66" s="171"/>
      <c r="B66" s="171"/>
      <c r="C66" s="171"/>
      <c r="D66" s="171"/>
      <c r="E66" s="171"/>
    </row>
    <row r="67" spans="1:5" x14ac:dyDescent="0.45">
      <c r="A67" s="171"/>
      <c r="B67" s="171"/>
      <c r="C67" s="171"/>
      <c r="D67" s="171"/>
      <c r="E67" s="171"/>
    </row>
    <row r="68" spans="1:5" x14ac:dyDescent="0.45">
      <c r="A68" s="171"/>
      <c r="B68" s="171"/>
      <c r="C68" s="171"/>
      <c r="D68" s="171"/>
      <c r="E68" s="171"/>
    </row>
    <row r="69" spans="1:5" x14ac:dyDescent="0.45">
      <c r="A69" s="171"/>
      <c r="B69" s="171"/>
      <c r="C69" s="171"/>
      <c r="D69" s="171"/>
      <c r="E69" s="171"/>
    </row>
    <row r="70" spans="1:5" x14ac:dyDescent="0.45">
      <c r="A70" s="171"/>
      <c r="B70" s="171"/>
      <c r="C70" s="171"/>
      <c r="D70" s="171"/>
      <c r="E70" s="171"/>
    </row>
    <row r="71" spans="1:5" x14ac:dyDescent="0.45">
      <c r="A71" s="171"/>
      <c r="B71" s="171"/>
      <c r="C71" s="171"/>
      <c r="D71" s="171"/>
      <c r="E71" s="171"/>
    </row>
    <row r="72" spans="1:5" x14ac:dyDescent="0.45">
      <c r="A72" s="171"/>
      <c r="B72" s="171"/>
      <c r="C72" s="171"/>
      <c r="D72" s="171"/>
      <c r="E72" s="171"/>
    </row>
    <row r="73" spans="1:5" x14ac:dyDescent="0.45">
      <c r="A73" s="171"/>
      <c r="B73" s="171"/>
      <c r="C73" s="171"/>
      <c r="D73" s="171"/>
      <c r="E73" s="171"/>
    </row>
    <row r="74" spans="1:5" x14ac:dyDescent="0.45">
      <c r="A74" s="171"/>
      <c r="B74" s="171"/>
      <c r="C74" s="171"/>
      <c r="D74" s="171"/>
      <c r="E74" s="171"/>
    </row>
    <row r="75" spans="1:5" x14ac:dyDescent="0.45">
      <c r="A75" s="171"/>
      <c r="B75" s="171"/>
      <c r="C75" s="171"/>
      <c r="D75" s="171"/>
      <c r="E75" s="171"/>
    </row>
    <row r="76" spans="1:5" x14ac:dyDescent="0.45">
      <c r="A76" s="171"/>
      <c r="B76" s="171"/>
      <c r="C76" s="171"/>
      <c r="D76" s="171"/>
      <c r="E76" s="171"/>
    </row>
    <row r="77" spans="1:5" x14ac:dyDescent="0.45">
      <c r="A77" s="171"/>
      <c r="B77" s="171"/>
      <c r="C77" s="171"/>
      <c r="D77" s="171"/>
      <c r="E77" s="171"/>
    </row>
    <row r="78" spans="1:5" x14ac:dyDescent="0.45">
      <c r="A78" s="171"/>
      <c r="B78" s="171"/>
      <c r="C78" s="171"/>
      <c r="D78" s="171"/>
      <c r="E78" s="171"/>
    </row>
    <row r="79" spans="1:5" x14ac:dyDescent="0.45">
      <c r="A79" s="171"/>
      <c r="B79" s="171"/>
      <c r="C79" s="171"/>
      <c r="D79" s="171"/>
      <c r="E79" s="171"/>
    </row>
    <row r="80" spans="1:5" x14ac:dyDescent="0.45">
      <c r="A80" s="171"/>
      <c r="B80" s="171"/>
      <c r="C80" s="171"/>
      <c r="D80" s="171"/>
      <c r="E80" s="171"/>
    </row>
    <row r="81" spans="1:5" x14ac:dyDescent="0.45">
      <c r="A81" s="171"/>
      <c r="B81" s="171"/>
      <c r="C81" s="171"/>
      <c r="D81" s="171"/>
      <c r="E81" s="171"/>
    </row>
    <row r="82" spans="1:5" x14ac:dyDescent="0.45">
      <c r="A82" s="171"/>
      <c r="B82" s="171"/>
      <c r="C82" s="171"/>
      <c r="D82" s="171"/>
      <c r="E82" s="171"/>
    </row>
    <row r="83" spans="1:5" x14ac:dyDescent="0.45">
      <c r="A83" s="171"/>
      <c r="B83" s="171"/>
      <c r="C83" s="171"/>
      <c r="D83" s="171"/>
      <c r="E83" s="171"/>
    </row>
    <row r="84" spans="1:5" x14ac:dyDescent="0.45">
      <c r="A84" s="171"/>
      <c r="B84" s="171"/>
      <c r="C84" s="171"/>
      <c r="D84" s="171"/>
      <c r="E84" s="171"/>
    </row>
    <row r="85" spans="1:5" x14ac:dyDescent="0.45">
      <c r="A85" s="171"/>
      <c r="B85" s="171"/>
      <c r="C85" s="171"/>
      <c r="D85" s="171"/>
      <c r="E85" s="171"/>
    </row>
    <row r="86" spans="1:5" x14ac:dyDescent="0.45">
      <c r="A86" s="171"/>
      <c r="B86" s="171"/>
      <c r="C86" s="171"/>
      <c r="D86" s="171"/>
      <c r="E86" s="171"/>
    </row>
    <row r="87" spans="1:5" x14ac:dyDescent="0.45">
      <c r="A87" s="171"/>
      <c r="B87" s="171"/>
      <c r="C87" s="171"/>
      <c r="D87" s="171"/>
      <c r="E87" s="171"/>
    </row>
    <row r="88" spans="1:5" x14ac:dyDescent="0.45">
      <c r="A88" s="171"/>
      <c r="B88" s="171"/>
      <c r="C88" s="171"/>
      <c r="D88" s="171"/>
      <c r="E88" s="171"/>
    </row>
    <row r="89" spans="1:5" x14ac:dyDescent="0.45">
      <c r="A89" s="171"/>
      <c r="B89" s="171"/>
      <c r="C89" s="171"/>
      <c r="D89" s="171"/>
      <c r="E89" s="171"/>
    </row>
    <row r="90" spans="1:5" x14ac:dyDescent="0.45">
      <c r="A90" s="171"/>
      <c r="B90" s="171"/>
      <c r="C90" s="171"/>
      <c r="D90" s="171"/>
      <c r="E90" s="171"/>
    </row>
    <row r="91" spans="1:5" x14ac:dyDescent="0.45">
      <c r="A91" s="171"/>
      <c r="B91" s="171"/>
      <c r="C91" s="171"/>
      <c r="D91" s="171"/>
      <c r="E91" s="171"/>
    </row>
    <row r="92" spans="1:5" x14ac:dyDescent="0.45">
      <c r="A92" s="171"/>
      <c r="B92" s="171"/>
      <c r="C92" s="171"/>
      <c r="D92" s="171"/>
      <c r="E92" s="171"/>
    </row>
    <row r="93" spans="1:5" x14ac:dyDescent="0.45">
      <c r="A93" s="171"/>
      <c r="B93" s="171"/>
      <c r="C93" s="171"/>
      <c r="D93" s="171"/>
      <c r="E93" s="171"/>
    </row>
    <row r="94" spans="1:5" x14ac:dyDescent="0.45">
      <c r="A94" s="171"/>
      <c r="B94" s="171"/>
      <c r="C94" s="171"/>
      <c r="D94" s="171"/>
      <c r="E94" s="171"/>
    </row>
    <row r="95" spans="1:5" x14ac:dyDescent="0.45">
      <c r="A95" s="171"/>
      <c r="B95" s="171"/>
      <c r="C95" s="171"/>
      <c r="D95" s="171"/>
      <c r="E95" s="171"/>
    </row>
    <row r="96" spans="1:5" x14ac:dyDescent="0.45">
      <c r="A96" s="171"/>
      <c r="B96" s="171"/>
      <c r="C96" s="171"/>
      <c r="D96" s="171"/>
      <c r="E96" s="171"/>
    </row>
    <row r="97" spans="1:5" x14ac:dyDescent="0.45">
      <c r="A97" s="171"/>
      <c r="B97" s="171"/>
      <c r="C97" s="171"/>
      <c r="D97" s="171"/>
      <c r="E97" s="171"/>
    </row>
    <row r="98" spans="1:5" x14ac:dyDescent="0.45">
      <c r="A98" s="171"/>
      <c r="B98" s="171"/>
      <c r="C98" s="171"/>
      <c r="D98" s="171"/>
      <c r="E98" s="171"/>
    </row>
    <row r="99" spans="1:5" x14ac:dyDescent="0.45">
      <c r="A99" s="171"/>
      <c r="B99" s="171"/>
      <c r="C99" s="171"/>
      <c r="D99" s="171"/>
      <c r="E99" s="171"/>
    </row>
    <row r="100" spans="1:5" x14ac:dyDescent="0.45">
      <c r="A100" s="171"/>
      <c r="B100" s="171"/>
      <c r="C100" s="171"/>
      <c r="D100" s="171"/>
      <c r="E100" s="171"/>
    </row>
    <row r="101" spans="1:5" x14ac:dyDescent="0.45">
      <c r="A101" s="171"/>
      <c r="B101" s="171"/>
      <c r="C101" s="171"/>
      <c r="D101" s="171"/>
      <c r="E101" s="171"/>
    </row>
    <row r="102" spans="1:5" x14ac:dyDescent="0.45">
      <c r="A102" s="171"/>
      <c r="B102" s="171"/>
      <c r="C102" s="171"/>
      <c r="D102" s="171"/>
      <c r="E102" s="171"/>
    </row>
    <row r="103" spans="1:5" x14ac:dyDescent="0.45">
      <c r="A103" s="171"/>
      <c r="B103" s="171"/>
      <c r="C103" s="171"/>
      <c r="D103" s="171"/>
      <c r="E103" s="171"/>
    </row>
    <row r="104" spans="1:5" x14ac:dyDescent="0.45">
      <c r="A104" s="171"/>
      <c r="B104" s="171"/>
      <c r="C104" s="171"/>
      <c r="D104" s="171"/>
      <c r="E104" s="171"/>
    </row>
    <row r="105" spans="1:5" x14ac:dyDescent="0.45">
      <c r="A105" s="171"/>
      <c r="B105" s="171"/>
      <c r="C105" s="171"/>
      <c r="D105" s="171"/>
      <c r="E105" s="171"/>
    </row>
    <row r="106" spans="1:5" x14ac:dyDescent="0.45">
      <c r="A106" s="171"/>
      <c r="B106" s="171"/>
      <c r="C106" s="171"/>
      <c r="D106" s="171"/>
      <c r="E106" s="171"/>
    </row>
    <row r="107" spans="1:5" x14ac:dyDescent="0.45">
      <c r="A107" s="171"/>
      <c r="B107" s="171"/>
      <c r="C107" s="171"/>
      <c r="D107" s="171"/>
      <c r="E107" s="171"/>
    </row>
    <row r="108" spans="1:5" x14ac:dyDescent="0.45">
      <c r="A108" s="171"/>
      <c r="B108" s="171"/>
      <c r="C108" s="171"/>
      <c r="D108" s="171"/>
      <c r="E108" s="171"/>
    </row>
    <row r="109" spans="1:5" x14ac:dyDescent="0.45">
      <c r="A109" s="171"/>
      <c r="B109" s="171"/>
      <c r="C109" s="171"/>
      <c r="D109" s="171"/>
      <c r="E109" s="171"/>
    </row>
    <row r="110" spans="1:5" x14ac:dyDescent="0.45">
      <c r="A110" s="171"/>
      <c r="B110" s="171"/>
      <c r="C110" s="171"/>
      <c r="D110" s="171"/>
      <c r="E110" s="171"/>
    </row>
    <row r="111" spans="1:5" x14ac:dyDescent="0.45">
      <c r="A111" s="171"/>
      <c r="B111" s="171"/>
      <c r="C111" s="171"/>
      <c r="D111" s="171"/>
      <c r="E111" s="171"/>
    </row>
    <row r="112" spans="1:5" x14ac:dyDescent="0.45">
      <c r="A112" s="171"/>
      <c r="B112" s="171"/>
      <c r="C112" s="171"/>
      <c r="D112" s="171"/>
      <c r="E112" s="171"/>
    </row>
    <row r="113" spans="1:5" x14ac:dyDescent="0.45">
      <c r="A113" s="171"/>
      <c r="B113" s="171"/>
      <c r="C113" s="171"/>
      <c r="D113" s="171"/>
      <c r="E113" s="171"/>
    </row>
    <row r="114" spans="1:5" x14ac:dyDescent="0.45">
      <c r="A114" s="171"/>
      <c r="B114" s="171"/>
      <c r="C114" s="171"/>
      <c r="D114" s="171"/>
      <c r="E114" s="171"/>
    </row>
    <row r="115" spans="1:5" x14ac:dyDescent="0.45">
      <c r="A115" s="171"/>
      <c r="B115" s="171"/>
      <c r="C115" s="171"/>
      <c r="D115" s="171"/>
      <c r="E115" s="171"/>
    </row>
    <row r="116" spans="1:5" x14ac:dyDescent="0.45">
      <c r="A116" s="171"/>
      <c r="B116" s="171"/>
      <c r="C116" s="171"/>
      <c r="D116" s="171"/>
      <c r="E116" s="171"/>
    </row>
    <row r="117" spans="1:5" x14ac:dyDescent="0.45">
      <c r="A117" s="171"/>
      <c r="B117" s="171"/>
      <c r="C117" s="171"/>
      <c r="D117" s="171"/>
      <c r="E117" s="171"/>
    </row>
    <row r="118" spans="1:5" x14ac:dyDescent="0.45">
      <c r="A118" s="171"/>
      <c r="B118" s="171"/>
      <c r="C118" s="171"/>
      <c r="D118" s="171"/>
      <c r="E118" s="171"/>
    </row>
    <row r="119" spans="1:5" x14ac:dyDescent="0.45">
      <c r="A119" s="171"/>
      <c r="B119" s="171"/>
      <c r="C119" s="171"/>
      <c r="D119" s="171"/>
      <c r="E119" s="171"/>
    </row>
    <row r="120" spans="1:5" x14ac:dyDescent="0.45">
      <c r="A120" s="171"/>
      <c r="B120" s="171"/>
      <c r="C120" s="171"/>
      <c r="D120" s="171"/>
      <c r="E120" s="171"/>
    </row>
    <row r="121" spans="1:5" x14ac:dyDescent="0.45">
      <c r="A121" s="171"/>
      <c r="B121" s="171"/>
      <c r="C121" s="171"/>
      <c r="D121" s="171"/>
      <c r="E121" s="171"/>
    </row>
    <row r="122" spans="1:5" x14ac:dyDescent="0.45">
      <c r="A122" s="171"/>
      <c r="B122" s="171"/>
      <c r="C122" s="171"/>
      <c r="D122" s="171"/>
      <c r="E122" s="171"/>
    </row>
    <row r="123" spans="1:5" x14ac:dyDescent="0.45">
      <c r="A123" s="171"/>
      <c r="B123" s="171"/>
      <c r="C123" s="171"/>
      <c r="D123" s="171"/>
      <c r="E123" s="171"/>
    </row>
    <row r="124" spans="1:5" x14ac:dyDescent="0.45">
      <c r="A124" s="171"/>
      <c r="B124" s="171"/>
      <c r="C124" s="171"/>
      <c r="D124" s="171"/>
      <c r="E124" s="171"/>
    </row>
    <row r="125" spans="1:5" x14ac:dyDescent="0.45">
      <c r="A125" s="171"/>
      <c r="B125" s="171"/>
      <c r="C125" s="171"/>
      <c r="D125" s="171"/>
      <c r="E125" s="171"/>
    </row>
    <row r="126" spans="1:5" x14ac:dyDescent="0.45">
      <c r="A126" s="171"/>
      <c r="B126" s="171"/>
      <c r="C126" s="171"/>
      <c r="D126" s="171"/>
      <c r="E126" s="171"/>
    </row>
    <row r="127" spans="1:5" x14ac:dyDescent="0.45">
      <c r="A127" s="171"/>
      <c r="B127" s="171"/>
      <c r="C127" s="171"/>
      <c r="D127" s="171"/>
      <c r="E127" s="171"/>
    </row>
    <row r="128" spans="1:5" x14ac:dyDescent="0.45">
      <c r="A128" s="171"/>
      <c r="B128" s="171"/>
      <c r="C128" s="171"/>
      <c r="D128" s="171"/>
      <c r="E128" s="171"/>
    </row>
    <row r="129" spans="1:5" x14ac:dyDescent="0.45">
      <c r="A129" s="171"/>
      <c r="B129" s="171"/>
      <c r="C129" s="171"/>
      <c r="D129" s="171"/>
      <c r="E129" s="171"/>
    </row>
    <row r="130" spans="1:5" x14ac:dyDescent="0.45">
      <c r="A130" s="171"/>
      <c r="B130" s="171"/>
      <c r="C130" s="171"/>
      <c r="D130" s="171"/>
      <c r="E130" s="171"/>
    </row>
    <row r="131" spans="1:5" x14ac:dyDescent="0.45">
      <c r="A131" s="171"/>
      <c r="B131" s="171"/>
      <c r="C131" s="171"/>
      <c r="D131" s="171"/>
      <c r="E131" s="171"/>
    </row>
    <row r="132" spans="1:5" x14ac:dyDescent="0.45">
      <c r="A132" s="171"/>
      <c r="B132" s="171"/>
      <c r="C132" s="171"/>
      <c r="D132" s="171"/>
      <c r="E132" s="171"/>
    </row>
    <row r="133" spans="1:5" x14ac:dyDescent="0.45">
      <c r="A133" s="171"/>
      <c r="B133" s="171"/>
      <c r="C133" s="171"/>
      <c r="D133" s="171"/>
      <c r="E133" s="171"/>
    </row>
    <row r="134" spans="1:5" x14ac:dyDescent="0.45">
      <c r="A134" s="171"/>
      <c r="B134" s="171"/>
      <c r="C134" s="171"/>
      <c r="D134" s="171"/>
      <c r="E134" s="171"/>
    </row>
    <row r="135" spans="1:5" x14ac:dyDescent="0.45">
      <c r="A135" s="171"/>
      <c r="B135" s="171"/>
      <c r="C135" s="171"/>
      <c r="D135" s="171"/>
      <c r="E135" s="171"/>
    </row>
    <row r="136" spans="1:5" x14ac:dyDescent="0.45">
      <c r="A136" s="171"/>
      <c r="B136" s="171"/>
      <c r="C136" s="171"/>
      <c r="D136" s="171"/>
      <c r="E136" s="171"/>
    </row>
    <row r="137" spans="1:5" x14ac:dyDescent="0.45">
      <c r="A137" s="171"/>
      <c r="B137" s="171"/>
      <c r="C137" s="171"/>
      <c r="D137" s="171"/>
      <c r="E137" s="171"/>
    </row>
    <row r="138" spans="1:5" x14ac:dyDescent="0.45">
      <c r="A138" s="171"/>
      <c r="B138" s="171"/>
      <c r="C138" s="171"/>
      <c r="D138" s="171"/>
      <c r="E138" s="171"/>
    </row>
    <row r="139" spans="1:5" x14ac:dyDescent="0.45">
      <c r="A139" s="171"/>
      <c r="B139" s="171"/>
      <c r="C139" s="171"/>
      <c r="D139" s="171"/>
      <c r="E139" s="171"/>
    </row>
    <row r="140" spans="1:5" x14ac:dyDescent="0.45">
      <c r="A140" s="171"/>
      <c r="B140" s="171"/>
      <c r="C140" s="171"/>
      <c r="D140" s="171"/>
      <c r="E140" s="171"/>
    </row>
    <row r="141" spans="1:5" x14ac:dyDescent="0.45">
      <c r="A141" s="171"/>
      <c r="B141" s="171"/>
      <c r="C141" s="171"/>
      <c r="D141" s="171"/>
      <c r="E141" s="171"/>
    </row>
    <row r="142" spans="1:5" x14ac:dyDescent="0.45">
      <c r="A142" s="171"/>
      <c r="B142" s="171"/>
      <c r="C142" s="171"/>
      <c r="D142" s="171"/>
      <c r="E142" s="171"/>
    </row>
    <row r="143" spans="1:5" x14ac:dyDescent="0.45">
      <c r="A143" s="171"/>
      <c r="B143" s="171"/>
      <c r="C143" s="171"/>
      <c r="D143" s="171"/>
      <c r="E143" s="171"/>
    </row>
    <row r="144" spans="1:5" x14ac:dyDescent="0.45">
      <c r="A144" s="171"/>
      <c r="B144" s="171"/>
      <c r="C144" s="171"/>
      <c r="D144" s="171"/>
      <c r="E144" s="171"/>
    </row>
    <row r="145" spans="1:5" x14ac:dyDescent="0.45">
      <c r="A145" s="171"/>
      <c r="B145" s="171"/>
      <c r="C145" s="171"/>
      <c r="D145" s="171"/>
      <c r="E145" s="171"/>
    </row>
    <row r="146" spans="1:5" x14ac:dyDescent="0.45">
      <c r="A146" s="171"/>
      <c r="B146" s="171"/>
      <c r="C146" s="171"/>
      <c r="D146" s="171"/>
      <c r="E146" s="171"/>
    </row>
    <row r="147" spans="1:5" x14ac:dyDescent="0.45">
      <c r="A147" s="171"/>
      <c r="B147" s="171"/>
      <c r="C147" s="171"/>
      <c r="D147" s="171"/>
      <c r="E147" s="171"/>
    </row>
    <row r="148" spans="1:5" x14ac:dyDescent="0.45">
      <c r="A148" s="171"/>
      <c r="B148" s="171"/>
      <c r="C148" s="171"/>
      <c r="D148" s="171"/>
      <c r="E148" s="171"/>
    </row>
    <row r="149" spans="1:5" x14ac:dyDescent="0.45">
      <c r="A149" s="171"/>
      <c r="B149" s="171"/>
      <c r="C149" s="171"/>
      <c r="D149" s="171"/>
      <c r="E149" s="171"/>
    </row>
    <row r="150" spans="1:5" x14ac:dyDescent="0.45">
      <c r="A150" s="171"/>
      <c r="B150" s="171"/>
      <c r="C150" s="171"/>
      <c r="D150" s="171"/>
      <c r="E150" s="171"/>
    </row>
    <row r="151" spans="1:5" x14ac:dyDescent="0.45">
      <c r="A151" s="171"/>
      <c r="B151" s="171"/>
      <c r="C151" s="171"/>
      <c r="D151" s="171"/>
      <c r="E151" s="171"/>
    </row>
    <row r="152" spans="1:5" x14ac:dyDescent="0.45">
      <c r="A152" s="171"/>
      <c r="B152" s="171"/>
      <c r="C152" s="171"/>
      <c r="D152" s="171"/>
      <c r="E152" s="171"/>
    </row>
    <row r="153" spans="1:5" x14ac:dyDescent="0.45">
      <c r="A153" s="171"/>
      <c r="B153" s="171"/>
      <c r="C153" s="171"/>
      <c r="D153" s="171"/>
      <c r="E153" s="171"/>
    </row>
    <row r="154" spans="1:5" x14ac:dyDescent="0.45">
      <c r="A154" s="171"/>
      <c r="B154" s="171"/>
      <c r="C154" s="171"/>
      <c r="D154" s="171"/>
      <c r="E154" s="171"/>
    </row>
    <row r="155" spans="1:5" x14ac:dyDescent="0.45">
      <c r="A155" s="171"/>
      <c r="B155" s="171"/>
      <c r="C155" s="171"/>
      <c r="D155" s="171"/>
      <c r="E155" s="171"/>
    </row>
    <row r="156" spans="1:5" x14ac:dyDescent="0.45">
      <c r="A156" s="171"/>
      <c r="B156" s="171"/>
      <c r="C156" s="171"/>
      <c r="D156" s="171"/>
      <c r="E156" s="171"/>
    </row>
    <row r="157" spans="1:5" x14ac:dyDescent="0.45">
      <c r="A157" s="171"/>
      <c r="B157" s="171"/>
      <c r="C157" s="171"/>
      <c r="D157" s="171"/>
      <c r="E157" s="171"/>
    </row>
    <row r="158" spans="1:5" x14ac:dyDescent="0.45">
      <c r="A158" s="171"/>
      <c r="B158" s="171"/>
      <c r="C158" s="171"/>
      <c r="D158" s="171"/>
      <c r="E158" s="171"/>
    </row>
    <row r="159" spans="1:5" x14ac:dyDescent="0.45">
      <c r="A159" s="171"/>
      <c r="B159" s="171"/>
      <c r="C159" s="171"/>
      <c r="D159" s="171"/>
      <c r="E159" s="171"/>
    </row>
    <row r="160" spans="1:5" x14ac:dyDescent="0.45">
      <c r="A160" s="171"/>
      <c r="B160" s="171"/>
      <c r="C160" s="171"/>
      <c r="D160" s="171"/>
      <c r="E160" s="171"/>
    </row>
    <row r="161" spans="1:5" x14ac:dyDescent="0.45">
      <c r="A161" s="171"/>
      <c r="B161" s="171"/>
      <c r="C161" s="171"/>
      <c r="D161" s="171"/>
      <c r="E161" s="171"/>
    </row>
    <row r="162" spans="1:5" x14ac:dyDescent="0.45">
      <c r="A162" s="171"/>
      <c r="B162" s="171"/>
      <c r="C162" s="171"/>
      <c r="D162" s="171"/>
      <c r="E162" s="171"/>
    </row>
    <row r="163" spans="1:5" x14ac:dyDescent="0.45">
      <c r="A163" s="171"/>
      <c r="B163" s="171"/>
      <c r="C163" s="171"/>
      <c r="D163" s="171"/>
      <c r="E163" s="171"/>
    </row>
    <row r="164" spans="1:5" x14ac:dyDescent="0.45">
      <c r="A164" s="171"/>
      <c r="B164" s="171"/>
      <c r="C164" s="171"/>
      <c r="D164" s="171"/>
      <c r="E164" s="171"/>
    </row>
    <row r="165" spans="1:5" x14ac:dyDescent="0.45">
      <c r="A165" s="171"/>
      <c r="B165" s="171"/>
      <c r="C165" s="171"/>
      <c r="D165" s="171"/>
      <c r="E165" s="171"/>
    </row>
    <row r="166" spans="1:5" x14ac:dyDescent="0.45">
      <c r="A166" s="171"/>
      <c r="B166" s="171"/>
      <c r="C166" s="171"/>
      <c r="D166" s="171"/>
      <c r="E166" s="171"/>
    </row>
    <row r="167" spans="1:5" x14ac:dyDescent="0.45">
      <c r="A167" s="171"/>
      <c r="B167" s="171"/>
      <c r="C167" s="171"/>
      <c r="D167" s="171"/>
      <c r="E167" s="171"/>
    </row>
    <row r="168" spans="1:5" x14ac:dyDescent="0.45">
      <c r="A168" s="171"/>
      <c r="B168" s="171"/>
      <c r="C168" s="171"/>
      <c r="D168" s="171"/>
      <c r="E168" s="171"/>
    </row>
    <row r="169" spans="1:5" x14ac:dyDescent="0.45">
      <c r="A169" s="171"/>
      <c r="B169" s="171"/>
      <c r="C169" s="171"/>
      <c r="D169" s="171"/>
      <c r="E169" s="171"/>
    </row>
    <row r="170" spans="1:5" x14ac:dyDescent="0.45">
      <c r="A170" s="171"/>
      <c r="B170" s="171"/>
      <c r="C170" s="171"/>
      <c r="D170" s="171"/>
      <c r="E170" s="171"/>
    </row>
    <row r="171" spans="1:5" x14ac:dyDescent="0.45">
      <c r="A171" s="171"/>
      <c r="B171" s="171"/>
      <c r="C171" s="171"/>
      <c r="D171" s="171"/>
      <c r="E171" s="171"/>
    </row>
    <row r="172" spans="1:5" x14ac:dyDescent="0.45">
      <c r="A172" s="171"/>
      <c r="B172" s="171"/>
      <c r="C172" s="171"/>
      <c r="D172" s="171"/>
      <c r="E172" s="171"/>
    </row>
    <row r="173" spans="1:5" x14ac:dyDescent="0.45">
      <c r="A173" s="171"/>
      <c r="B173" s="171"/>
      <c r="C173" s="171"/>
      <c r="D173" s="171"/>
      <c r="E173" s="171"/>
    </row>
    <row r="174" spans="1:5" x14ac:dyDescent="0.45">
      <c r="A174" s="171"/>
      <c r="B174" s="171"/>
      <c r="C174" s="171"/>
      <c r="D174" s="171"/>
      <c r="E174" s="171"/>
    </row>
    <row r="175" spans="1:5" x14ac:dyDescent="0.45">
      <c r="A175" s="171"/>
      <c r="B175" s="171"/>
      <c r="C175" s="171"/>
      <c r="D175" s="171"/>
      <c r="E175" s="171"/>
    </row>
    <row r="176" spans="1:5" x14ac:dyDescent="0.45">
      <c r="A176" s="171"/>
      <c r="B176" s="171"/>
      <c r="C176" s="171"/>
      <c r="D176" s="171"/>
      <c r="E176" s="171"/>
    </row>
    <row r="177" spans="1:5" x14ac:dyDescent="0.45">
      <c r="A177" s="171"/>
      <c r="B177" s="171"/>
      <c r="C177" s="171"/>
      <c r="D177" s="171"/>
      <c r="E177" s="171"/>
    </row>
    <row r="178" spans="1:5" x14ac:dyDescent="0.45">
      <c r="A178" s="171"/>
      <c r="B178" s="171"/>
      <c r="C178" s="171"/>
      <c r="D178" s="171"/>
      <c r="E178" s="171"/>
    </row>
    <row r="179" spans="1:5" x14ac:dyDescent="0.45">
      <c r="A179" s="171"/>
      <c r="B179" s="171"/>
      <c r="C179" s="171"/>
      <c r="D179" s="171"/>
      <c r="E179" s="171"/>
    </row>
    <row r="180" spans="1:5" x14ac:dyDescent="0.45">
      <c r="A180" s="171"/>
      <c r="B180" s="171"/>
      <c r="C180" s="171"/>
      <c r="D180" s="171"/>
      <c r="E180" s="171"/>
    </row>
    <row r="181" spans="1:5" x14ac:dyDescent="0.45">
      <c r="A181" s="171"/>
      <c r="B181" s="171"/>
      <c r="C181" s="171"/>
      <c r="D181" s="171"/>
      <c r="E181" s="171"/>
    </row>
    <row r="182" spans="1:5" x14ac:dyDescent="0.45">
      <c r="A182" s="171"/>
      <c r="B182" s="171"/>
      <c r="C182" s="171"/>
      <c r="D182" s="171"/>
      <c r="E182" s="171"/>
    </row>
    <row r="183" spans="1:5" x14ac:dyDescent="0.45">
      <c r="A183" s="171"/>
      <c r="B183" s="171"/>
      <c r="C183" s="171"/>
      <c r="D183" s="171"/>
      <c r="E183" s="171"/>
    </row>
    <row r="184" spans="1:5" x14ac:dyDescent="0.45">
      <c r="A184" s="171"/>
      <c r="B184" s="171"/>
      <c r="C184" s="171"/>
      <c r="D184" s="171"/>
      <c r="E184" s="171"/>
    </row>
    <row r="185" spans="1:5" x14ac:dyDescent="0.45">
      <c r="A185" s="171"/>
      <c r="B185" s="171"/>
      <c r="C185" s="171"/>
      <c r="D185" s="171"/>
      <c r="E185" s="171"/>
    </row>
    <row r="186" spans="1:5" x14ac:dyDescent="0.45">
      <c r="A186" s="171"/>
      <c r="B186" s="171"/>
      <c r="C186" s="171"/>
      <c r="D186" s="171"/>
      <c r="E186" s="171"/>
    </row>
    <row r="187" spans="1:5" x14ac:dyDescent="0.45">
      <c r="A187" s="171"/>
      <c r="B187" s="171"/>
      <c r="C187" s="171"/>
      <c r="D187" s="171"/>
      <c r="E187" s="171"/>
    </row>
    <row r="188" spans="1:5" x14ac:dyDescent="0.45">
      <c r="A188" s="171"/>
      <c r="B188" s="171"/>
      <c r="C188" s="171"/>
      <c r="D188" s="171"/>
      <c r="E188" s="171"/>
    </row>
    <row r="189" spans="1:5" x14ac:dyDescent="0.45">
      <c r="A189" s="171"/>
      <c r="B189" s="171"/>
      <c r="C189" s="171"/>
      <c r="D189" s="171"/>
      <c r="E189" s="171"/>
    </row>
    <row r="190" spans="1:5" x14ac:dyDescent="0.45">
      <c r="A190" s="171"/>
      <c r="B190" s="171"/>
      <c r="C190" s="171"/>
      <c r="D190" s="171"/>
      <c r="E190" s="171"/>
    </row>
    <row r="191" spans="1:5" x14ac:dyDescent="0.45">
      <c r="A191" s="171"/>
      <c r="B191" s="171"/>
      <c r="C191" s="171"/>
      <c r="D191" s="171"/>
      <c r="E191" s="171"/>
    </row>
    <row r="192" spans="1:5" x14ac:dyDescent="0.45">
      <c r="A192" s="171"/>
      <c r="B192" s="171"/>
      <c r="C192" s="171"/>
      <c r="D192" s="171"/>
      <c r="E192" s="171"/>
    </row>
    <row r="193" spans="1:5" x14ac:dyDescent="0.45">
      <c r="A193" s="171"/>
      <c r="B193" s="171"/>
      <c r="C193" s="171"/>
      <c r="D193" s="171"/>
      <c r="E193" s="171"/>
    </row>
    <row r="194" spans="1:5" x14ac:dyDescent="0.45">
      <c r="A194" s="171"/>
      <c r="B194" s="171"/>
      <c r="C194" s="171"/>
      <c r="D194" s="171"/>
      <c r="E194" s="171"/>
    </row>
    <row r="195" spans="1:5" x14ac:dyDescent="0.45">
      <c r="A195" s="171"/>
      <c r="B195" s="171"/>
      <c r="C195" s="171"/>
      <c r="D195" s="171"/>
      <c r="E195" s="171"/>
    </row>
    <row r="196" spans="1:5" x14ac:dyDescent="0.45">
      <c r="A196" s="171"/>
      <c r="B196" s="171"/>
      <c r="C196" s="171"/>
      <c r="D196" s="171"/>
      <c r="E196" s="171"/>
    </row>
  </sheetData>
  <mergeCells count="5">
    <mergeCell ref="B2:E3"/>
    <mergeCell ref="B34:E34"/>
    <mergeCell ref="B5:B6"/>
    <mergeCell ref="B22:B23"/>
    <mergeCell ref="B4:E4"/>
  </mergeCells>
  <printOptions horizontalCentered="1"/>
  <pageMargins left="0.19685039370078741" right="0.19685039370078741" top="0.74803149606299213" bottom="0.74803149606299213" header="0.31496062992125984" footer="0.31496062992125984"/>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B221"/>
  </sheetPr>
  <dimension ref="A1"/>
  <sheetViews>
    <sheetView showGridLines="0" topLeftCell="A10" zoomScale="134" zoomScaleNormal="100" workbookViewId="0"/>
  </sheetViews>
  <sheetFormatPr defaultColWidth="9.1328125" defaultRowHeight="13.5" x14ac:dyDescent="0.35"/>
  <cols>
    <col min="1" max="16384" width="9.1328125" style="25"/>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BA59"/>
  <sheetViews>
    <sheetView showGridLines="0" showWhiteSpace="0" zoomScale="120" zoomScaleNormal="120" zoomScaleSheetLayoutView="100" workbookViewId="0">
      <selection activeCell="B1" sqref="B1:E1"/>
    </sheetView>
  </sheetViews>
  <sheetFormatPr defaultColWidth="1.265625" defaultRowHeight="13.15" x14ac:dyDescent="0.4"/>
  <cols>
    <col min="1" max="1" width="3.265625" style="2" customWidth="1"/>
    <col min="2" max="2" width="42.1328125" style="2" customWidth="1"/>
    <col min="3" max="5" width="12.73046875" style="2" customWidth="1"/>
    <col min="6" max="6" width="3.265625" style="2" customWidth="1"/>
    <col min="7" max="7" width="12.73046875" style="2" bestFit="1" customWidth="1"/>
    <col min="8" max="8" width="11.73046875" style="2" bestFit="1" customWidth="1"/>
    <col min="9" max="9" width="11.86328125" style="2" customWidth="1"/>
    <col min="10" max="10" width="1.265625" style="2"/>
    <col min="11" max="11" width="9.86328125" style="2" bestFit="1" customWidth="1"/>
    <col min="12" max="12" width="11.59765625" style="2" bestFit="1" customWidth="1"/>
    <col min="13" max="16384" width="1.265625" style="2"/>
  </cols>
  <sheetData>
    <row r="1" spans="1:24" ht="18" customHeight="1" x14ac:dyDescent="0.45">
      <c r="B1" s="287" t="s">
        <v>54</v>
      </c>
      <c r="C1" s="287"/>
      <c r="D1" s="287"/>
      <c r="E1" s="287"/>
      <c r="F1" s="1"/>
    </row>
    <row r="2" spans="1:24" ht="18" customHeight="1" x14ac:dyDescent="0.4">
      <c r="A2" s="7"/>
      <c r="B2" s="286" t="s">
        <v>137</v>
      </c>
      <c r="C2" s="286"/>
      <c r="D2" s="286"/>
      <c r="E2" s="286"/>
      <c r="F2" s="7"/>
    </row>
    <row r="3" spans="1:24" ht="15.75" customHeight="1" x14ac:dyDescent="0.4">
      <c r="A3" s="7"/>
      <c r="B3" s="7"/>
      <c r="C3" s="8"/>
      <c r="D3" s="8"/>
      <c r="E3" s="7"/>
      <c r="F3" s="7"/>
    </row>
    <row r="4" spans="1:24" ht="19.5" customHeight="1" x14ac:dyDescent="0.4">
      <c r="A4" s="13"/>
      <c r="B4" s="14"/>
      <c r="C4" s="285" t="s">
        <v>138</v>
      </c>
      <c r="D4" s="285"/>
      <c r="E4" s="14"/>
      <c r="F4" s="49"/>
    </row>
    <row r="5" spans="1:24" ht="13.5" customHeight="1" x14ac:dyDescent="0.4">
      <c r="A5" s="13"/>
      <c r="B5" s="50" t="s">
        <v>115</v>
      </c>
      <c r="C5" s="285"/>
      <c r="D5" s="285"/>
      <c r="E5" s="14"/>
      <c r="F5" s="49"/>
    </row>
    <row r="6" spans="1:24" x14ac:dyDescent="0.4">
      <c r="A6" s="13"/>
      <c r="B6" s="51" t="s">
        <v>3</v>
      </c>
      <c r="C6" s="52" t="s">
        <v>9</v>
      </c>
      <c r="D6" s="51" t="s">
        <v>5</v>
      </c>
      <c r="E6" s="51" t="s">
        <v>80</v>
      </c>
      <c r="F6" s="49"/>
    </row>
    <row r="7" spans="1:24" x14ac:dyDescent="0.4">
      <c r="A7" s="13"/>
      <c r="B7" s="14"/>
      <c r="C7" s="53"/>
      <c r="D7" s="14"/>
      <c r="E7" s="14"/>
      <c r="F7" s="49"/>
    </row>
    <row r="8" spans="1:24" x14ac:dyDescent="0.4">
      <c r="A8" s="13"/>
      <c r="B8" s="54" t="s">
        <v>0</v>
      </c>
      <c r="C8" s="55"/>
      <c r="D8" s="56"/>
      <c r="E8" s="57"/>
      <c r="F8" s="49"/>
    </row>
    <row r="9" spans="1:24" x14ac:dyDescent="0.4">
      <c r="A9" s="13"/>
      <c r="B9" s="208" t="s">
        <v>40</v>
      </c>
      <c r="C9" s="236">
        <v>25416000</v>
      </c>
      <c r="D9" s="233">
        <v>25440000</v>
      </c>
      <c r="E9" s="58" t="s">
        <v>183</v>
      </c>
      <c r="F9" s="49"/>
      <c r="G9" s="17"/>
    </row>
    <row r="10" spans="1:24" ht="13.5" customHeight="1" x14ac:dyDescent="0.4">
      <c r="A10" s="13"/>
      <c r="B10" s="208" t="s">
        <v>10</v>
      </c>
      <c r="C10" s="237">
        <v>24535000</v>
      </c>
      <c r="D10" s="234">
        <v>24909000</v>
      </c>
      <c r="E10" s="59" t="s">
        <v>183</v>
      </c>
      <c r="F10" s="49"/>
      <c r="G10" s="17"/>
      <c r="H10" s="3"/>
      <c r="J10" s="17"/>
      <c r="K10" s="17"/>
      <c r="L10" s="17"/>
    </row>
    <row r="11" spans="1:24" ht="13.5" customHeight="1" x14ac:dyDescent="0.4">
      <c r="A11" s="13"/>
      <c r="B11" s="209" t="s">
        <v>89</v>
      </c>
      <c r="C11" s="237">
        <v>4913381</v>
      </c>
      <c r="D11" s="234">
        <v>4757538</v>
      </c>
      <c r="E11" s="59" t="s">
        <v>183</v>
      </c>
      <c r="F11" s="49"/>
      <c r="G11" s="17"/>
      <c r="H11" s="3"/>
      <c r="I11" s="3"/>
      <c r="J11" s="17"/>
      <c r="K11" s="17"/>
      <c r="L11" s="17"/>
    </row>
    <row r="12" spans="1:24" x14ac:dyDescent="0.4">
      <c r="A12" s="13"/>
      <c r="B12" s="208" t="s">
        <v>50</v>
      </c>
      <c r="C12" s="237">
        <v>16997000</v>
      </c>
      <c r="D12" s="234">
        <v>16997000</v>
      </c>
      <c r="E12" s="59" t="s">
        <v>183</v>
      </c>
      <c r="F12" s="49"/>
      <c r="G12" s="17"/>
      <c r="H12" s="3"/>
      <c r="I12" s="3"/>
      <c r="J12" s="17"/>
      <c r="K12" s="17"/>
    </row>
    <row r="13" spans="1:24" x14ac:dyDescent="0.4">
      <c r="A13" s="13"/>
      <c r="B13" s="60" t="s">
        <v>15</v>
      </c>
      <c r="C13" s="61">
        <f>SUM(C9:C12)</f>
        <v>71861381</v>
      </c>
      <c r="D13" s="75">
        <f>SUM(D9:D12)</f>
        <v>72103538</v>
      </c>
      <c r="E13" s="59"/>
      <c r="F13" s="49"/>
    </row>
    <row r="14" spans="1:24" x14ac:dyDescent="0.4">
      <c r="A14" s="13"/>
      <c r="B14" s="14"/>
      <c r="C14" s="62"/>
      <c r="D14" s="63"/>
      <c r="E14" s="64"/>
      <c r="F14" s="49"/>
    </row>
    <row r="15" spans="1:24" x14ac:dyDescent="0.4">
      <c r="A15" s="13"/>
      <c r="B15" s="54" t="s">
        <v>1</v>
      </c>
      <c r="C15" s="65"/>
      <c r="D15" s="66"/>
      <c r="E15" s="67"/>
      <c r="F15" s="49"/>
      <c r="H15"/>
      <c r="I15"/>
      <c r="J15"/>
      <c r="K15"/>
      <c r="L15"/>
      <c r="M15"/>
      <c r="N15"/>
      <c r="O15"/>
      <c r="P15"/>
      <c r="Q15"/>
      <c r="R15"/>
      <c r="S15"/>
      <c r="T15"/>
      <c r="U15"/>
      <c r="V15"/>
      <c r="W15"/>
      <c r="X15"/>
    </row>
    <row r="16" spans="1:24" ht="13.9" x14ac:dyDescent="0.4">
      <c r="A16" s="13"/>
      <c r="B16" s="210" t="s">
        <v>186</v>
      </c>
      <c r="C16" s="68">
        <v>-196215</v>
      </c>
      <c r="D16" s="235">
        <v>-196215</v>
      </c>
      <c r="E16" s="59"/>
      <c r="F16" s="49"/>
      <c r="H16"/>
      <c r="I16"/>
      <c r="J16"/>
      <c r="K16"/>
      <c r="L16"/>
      <c r="M16"/>
      <c r="N16"/>
      <c r="O16"/>
      <c r="P16"/>
      <c r="Q16"/>
      <c r="R16"/>
      <c r="S16"/>
      <c r="T16"/>
      <c r="U16"/>
      <c r="V16"/>
      <c r="W16"/>
      <c r="X16"/>
    </row>
    <row r="17" spans="1:24" ht="12.75" customHeight="1" x14ac:dyDescent="0.4">
      <c r="A17" s="13"/>
      <c r="B17" s="210" t="s">
        <v>35</v>
      </c>
      <c r="C17" s="68">
        <v>50159</v>
      </c>
      <c r="D17" s="234">
        <v>50159</v>
      </c>
      <c r="E17" s="59"/>
      <c r="F17" s="49"/>
      <c r="H17"/>
      <c r="I17"/>
      <c r="J17"/>
      <c r="K17"/>
      <c r="L17"/>
      <c r="M17"/>
      <c r="N17"/>
      <c r="O17"/>
      <c r="P17"/>
      <c r="Q17"/>
      <c r="R17"/>
      <c r="S17"/>
      <c r="T17"/>
      <c r="U17"/>
      <c r="V17"/>
      <c r="W17"/>
      <c r="X17"/>
    </row>
    <row r="18" spans="1:24" ht="12.75" customHeight="1" x14ac:dyDescent="0.4">
      <c r="A18" s="13"/>
      <c r="B18" s="210" t="s">
        <v>31</v>
      </c>
      <c r="C18" s="65">
        <v>26619</v>
      </c>
      <c r="D18" s="234">
        <v>26619</v>
      </c>
      <c r="E18" s="59"/>
      <c r="F18" s="49"/>
      <c r="H18"/>
      <c r="I18"/>
      <c r="J18"/>
      <c r="K18"/>
      <c r="L18"/>
      <c r="M18"/>
      <c r="N18"/>
      <c r="O18"/>
      <c r="P18"/>
      <c r="Q18"/>
      <c r="R18"/>
      <c r="S18"/>
      <c r="T18"/>
      <c r="U18"/>
      <c r="V18"/>
      <c r="W18"/>
      <c r="X18"/>
    </row>
    <row r="19" spans="1:24" ht="12.75" customHeight="1" x14ac:dyDescent="0.4">
      <c r="A19" s="13"/>
      <c r="B19" s="210" t="s">
        <v>32</v>
      </c>
      <c r="C19" s="65">
        <v>7064</v>
      </c>
      <c r="D19" s="235">
        <v>7064</v>
      </c>
      <c r="E19" s="59"/>
      <c r="F19" s="49"/>
      <c r="H19"/>
      <c r="I19"/>
      <c r="J19"/>
      <c r="K19"/>
      <c r="L19"/>
      <c r="M19"/>
      <c r="N19"/>
      <c r="O19"/>
      <c r="P19"/>
      <c r="Q19"/>
      <c r="R19"/>
      <c r="S19"/>
      <c r="T19"/>
      <c r="U19"/>
      <c r="V19"/>
      <c r="W19"/>
      <c r="X19"/>
    </row>
    <row r="20" spans="1:24" ht="12.75" customHeight="1" x14ac:dyDescent="0.4">
      <c r="A20" s="13"/>
      <c r="B20" s="210" t="s">
        <v>33</v>
      </c>
      <c r="C20" s="65">
        <v>76011</v>
      </c>
      <c r="D20" s="235">
        <v>76011</v>
      </c>
      <c r="E20" s="59"/>
      <c r="F20" s="49"/>
      <c r="G20" s="17"/>
    </row>
    <row r="21" spans="1:24" ht="14.25" customHeight="1" x14ac:dyDescent="0.4">
      <c r="A21" s="13"/>
      <c r="B21" s="60" t="s">
        <v>15</v>
      </c>
      <c r="C21" s="69">
        <f>+SUM(C17:C20)</f>
        <v>159853</v>
      </c>
      <c r="D21" s="75">
        <f>SUM(D17:D20)</f>
        <v>159853</v>
      </c>
      <c r="E21" s="70"/>
      <c r="F21" s="49"/>
    </row>
    <row r="22" spans="1:24" x14ac:dyDescent="0.4">
      <c r="A22" s="13"/>
      <c r="B22" s="71"/>
      <c r="C22" s="72"/>
      <c r="D22" s="63"/>
      <c r="E22" s="64"/>
      <c r="F22" s="49"/>
    </row>
    <row r="23" spans="1:24" x14ac:dyDescent="0.4">
      <c r="A23" s="13"/>
      <c r="B23" s="54" t="s">
        <v>90</v>
      </c>
      <c r="C23" s="73"/>
      <c r="D23" s="66"/>
      <c r="E23" s="67"/>
      <c r="F23" s="49"/>
    </row>
    <row r="24" spans="1:24" x14ac:dyDescent="0.4">
      <c r="A24" s="13"/>
      <c r="B24" s="210" t="s">
        <v>2</v>
      </c>
      <c r="C24" s="65">
        <v>374189</v>
      </c>
      <c r="D24" s="238">
        <v>374189</v>
      </c>
      <c r="E24" s="225"/>
      <c r="G24" s="226"/>
    </row>
    <row r="25" spans="1:24" ht="12.75" customHeight="1" x14ac:dyDescent="0.4">
      <c r="A25" s="13"/>
      <c r="B25" s="209" t="s">
        <v>187</v>
      </c>
      <c r="C25" s="65">
        <v>-76922</v>
      </c>
      <c r="D25" s="235">
        <v>-76922</v>
      </c>
      <c r="E25" s="59" t="s">
        <v>183</v>
      </c>
      <c r="F25" s="49"/>
      <c r="G25" s="226"/>
      <c r="H25" s="227"/>
      <c r="I25" s="227"/>
    </row>
    <row r="26" spans="1:24" x14ac:dyDescent="0.4">
      <c r="A26" s="13"/>
      <c r="B26" s="210" t="s">
        <v>7</v>
      </c>
      <c r="C26" s="65">
        <v>1259980</v>
      </c>
      <c r="D26" s="235">
        <v>1259980</v>
      </c>
      <c r="E26" s="59" t="s">
        <v>183</v>
      </c>
      <c r="F26" s="49"/>
    </row>
    <row r="27" spans="1:24" ht="12.4" customHeight="1" x14ac:dyDescent="0.4">
      <c r="A27" s="13"/>
      <c r="B27" s="210" t="s">
        <v>174</v>
      </c>
      <c r="C27" s="65">
        <v>93058</v>
      </c>
      <c r="D27" s="238">
        <v>93058</v>
      </c>
      <c r="E27" s="59" t="s">
        <v>183</v>
      </c>
      <c r="F27" s="49"/>
      <c r="G27" s="17"/>
      <c r="H27" s="227"/>
      <c r="I27" s="227"/>
      <c r="J27" s="227"/>
      <c r="K27" s="227"/>
      <c r="L27" s="227"/>
      <c r="M27" s="227"/>
      <c r="N27" s="227"/>
      <c r="O27" s="227"/>
      <c r="P27" s="227"/>
      <c r="Q27" s="227"/>
      <c r="R27" s="227"/>
      <c r="S27" s="227"/>
      <c r="T27" s="227"/>
    </row>
    <row r="28" spans="1:24" ht="12.75" customHeight="1" x14ac:dyDescent="0.4">
      <c r="A28" s="13"/>
      <c r="B28" s="74" t="s">
        <v>15</v>
      </c>
      <c r="C28" s="96">
        <f>SUM(C24:C26)</f>
        <v>1557247</v>
      </c>
      <c r="D28" s="97">
        <f>SUM(D24:D26)</f>
        <v>1557247</v>
      </c>
      <c r="E28" s="59"/>
      <c r="F28" s="49"/>
    </row>
    <row r="29" spans="1:24" ht="12.75" customHeight="1" x14ac:dyDescent="0.55000000000000004">
      <c r="A29" s="13"/>
      <c r="B29" s="76"/>
      <c r="C29" s="62"/>
      <c r="D29" s="239"/>
      <c r="E29" s="77"/>
      <c r="F29" s="49"/>
      <c r="G29" s="183"/>
      <c r="H29" s="183"/>
    </row>
    <row r="30" spans="1:24" ht="12.75" customHeight="1" x14ac:dyDescent="0.55000000000000004">
      <c r="A30" s="13"/>
      <c r="B30" s="78" t="s">
        <v>111</v>
      </c>
      <c r="C30" s="79"/>
      <c r="D30" s="239"/>
      <c r="E30" s="67"/>
      <c r="F30" s="49"/>
      <c r="G30" s="184"/>
    </row>
    <row r="31" spans="1:24" ht="12.75" customHeight="1" x14ac:dyDescent="0.4">
      <c r="A31" s="13"/>
      <c r="B31" s="210" t="s">
        <v>175</v>
      </c>
      <c r="C31" s="79">
        <v>1343746</v>
      </c>
      <c r="D31" s="240">
        <v>1343746</v>
      </c>
      <c r="E31" s="59" t="s">
        <v>183</v>
      </c>
      <c r="F31" s="49"/>
      <c r="G31" s="17"/>
    </row>
    <row r="32" spans="1:24" ht="12.75" customHeight="1" x14ac:dyDescent="0.4">
      <c r="A32" s="13"/>
      <c r="B32" s="80" t="s">
        <v>15</v>
      </c>
      <c r="C32" s="96">
        <f>SUM(C31:C31)</f>
        <v>1343746</v>
      </c>
      <c r="D32" s="97">
        <f>SUM(D31:D31)</f>
        <v>1343746</v>
      </c>
      <c r="E32" s="59"/>
      <c r="F32" s="49"/>
      <c r="G32" s="17"/>
    </row>
    <row r="33" spans="1:53" ht="12.75" customHeight="1" x14ac:dyDescent="0.4">
      <c r="A33" s="13"/>
      <c r="B33" s="81"/>
      <c r="C33" s="82"/>
      <c r="D33" s="241"/>
      <c r="E33" s="77"/>
      <c r="F33" s="49"/>
      <c r="G33" s="284"/>
      <c r="H33" s="284"/>
      <c r="I33" s="284"/>
    </row>
    <row r="34" spans="1:53" ht="12.75" customHeight="1" x14ac:dyDescent="0.4">
      <c r="A34" s="13"/>
      <c r="B34" s="78" t="s">
        <v>84</v>
      </c>
      <c r="C34" s="79"/>
      <c r="D34" s="239"/>
      <c r="E34" s="67"/>
      <c r="F34" s="49"/>
      <c r="G34" s="185"/>
    </row>
    <row r="35" spans="1:53" ht="11.25" customHeight="1" x14ac:dyDescent="0.4">
      <c r="A35" s="13"/>
      <c r="B35" s="210" t="s">
        <v>99</v>
      </c>
      <c r="C35" s="65">
        <v>-21591</v>
      </c>
      <c r="D35" s="240">
        <v>-21591</v>
      </c>
      <c r="E35" s="59"/>
      <c r="F35" s="49"/>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row>
    <row r="36" spans="1:53" ht="12.75" customHeight="1" x14ac:dyDescent="0.4">
      <c r="A36" s="13"/>
      <c r="B36" s="210" t="s">
        <v>185</v>
      </c>
      <c r="C36" s="79">
        <v>-486837</v>
      </c>
      <c r="D36" s="240">
        <v>-486837</v>
      </c>
      <c r="E36" s="59"/>
      <c r="F36" s="49"/>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row>
    <row r="37" spans="1:53" ht="11.25" customHeight="1" x14ac:dyDescent="0.4">
      <c r="A37" s="13"/>
      <c r="B37" s="80" t="s">
        <v>15</v>
      </c>
      <c r="C37" s="96">
        <f>SUM(C35:C36)</f>
        <v>-508428</v>
      </c>
      <c r="D37" s="97">
        <f>SUM(D35:D36)</f>
        <v>-508428</v>
      </c>
      <c r="E37" s="59"/>
      <c r="F37" s="49"/>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row>
    <row r="38" spans="1:53" ht="13.5" customHeight="1" x14ac:dyDescent="0.4">
      <c r="A38" s="13"/>
      <c r="B38" s="200" t="s">
        <v>179</v>
      </c>
      <c r="C38" s="194">
        <f>C13+C21+C28+C32+C37-C31</f>
        <v>73070053</v>
      </c>
      <c r="D38" s="75">
        <f>D13+D21+D28+D32+D37-C31</f>
        <v>73312210</v>
      </c>
      <c r="E38" s="67"/>
      <c r="F38" s="49"/>
      <c r="G38" s="17"/>
    </row>
    <row r="39" spans="1:53" ht="26.25" customHeight="1" x14ac:dyDescent="0.4">
      <c r="A39" s="13"/>
      <c r="F39" s="49"/>
      <c r="G39" s="17"/>
    </row>
    <row r="40" spans="1:53" ht="21" customHeight="1" x14ac:dyDescent="0.4">
      <c r="A40" s="13"/>
      <c r="B40" s="224"/>
      <c r="C40"/>
      <c r="D40"/>
      <c r="E40"/>
      <c r="F40"/>
      <c r="G40"/>
      <c r="H40"/>
      <c r="I40"/>
      <c r="J40"/>
      <c r="K40"/>
      <c r="L40"/>
      <c r="M40"/>
      <c r="N40"/>
      <c r="O40"/>
      <c r="P40"/>
      <c r="Q40"/>
      <c r="R40"/>
      <c r="S40"/>
      <c r="T40"/>
    </row>
    <row r="41" spans="1:53" x14ac:dyDescent="0.4">
      <c r="A41" s="13"/>
      <c r="B41" s="84"/>
      <c r="C41"/>
      <c r="D41"/>
      <c r="E41"/>
      <c r="F41"/>
      <c r="G41"/>
      <c r="H41"/>
      <c r="I41"/>
      <c r="J41"/>
      <c r="K41"/>
      <c r="L41"/>
      <c r="M41"/>
      <c r="N41"/>
      <c r="O41"/>
      <c r="P41"/>
      <c r="Q41"/>
      <c r="R41"/>
      <c r="S41"/>
      <c r="T41"/>
    </row>
    <row r="42" spans="1:53" x14ac:dyDescent="0.4">
      <c r="A42" s="13"/>
      <c r="B42" s="84"/>
      <c r="C42" s="85"/>
      <c r="D42" s="56"/>
      <c r="E42" s="14"/>
      <c r="F42" s="49"/>
    </row>
    <row r="43" spans="1:53" x14ac:dyDescent="0.4">
      <c r="A43" s="87" t="s">
        <v>18</v>
      </c>
      <c r="B43" s="57" t="s">
        <v>21</v>
      </c>
      <c r="C43" s="14"/>
      <c r="D43" s="14"/>
      <c r="E43" s="86"/>
      <c r="F43" s="191"/>
      <c r="G43"/>
      <c r="H43"/>
      <c r="I43"/>
      <c r="J43"/>
      <c r="K43"/>
      <c r="L43"/>
      <c r="M43"/>
      <c r="N43"/>
      <c r="O43"/>
      <c r="P43"/>
      <c r="Q43"/>
      <c r="R43"/>
      <c r="S43"/>
      <c r="T43"/>
      <c r="U43"/>
      <c r="V43"/>
      <c r="W43"/>
      <c r="X43"/>
      <c r="Y43"/>
      <c r="Z43"/>
      <c r="AA43"/>
      <c r="AB43"/>
      <c r="AC43"/>
      <c r="AD43"/>
      <c r="AE43"/>
    </row>
    <row r="44" spans="1:53" x14ac:dyDescent="0.4">
      <c r="A44" s="87" t="s">
        <v>19</v>
      </c>
      <c r="B44" s="57" t="s">
        <v>154</v>
      </c>
      <c r="C44" s="14"/>
      <c r="D44"/>
      <c r="E44"/>
      <c r="F44" s="191"/>
      <c r="G44"/>
      <c r="H44"/>
      <c r="I44"/>
      <c r="J44"/>
      <c r="K44"/>
      <c r="L44"/>
      <c r="M44"/>
      <c r="N44"/>
      <c r="O44"/>
      <c r="P44"/>
      <c r="Q44"/>
      <c r="R44"/>
      <c r="S44"/>
      <c r="T44"/>
      <c r="U44"/>
      <c r="V44"/>
      <c r="W44"/>
      <c r="X44"/>
      <c r="Y44"/>
      <c r="Z44"/>
      <c r="AA44"/>
      <c r="AB44"/>
      <c r="AC44"/>
      <c r="AD44"/>
      <c r="AE44"/>
    </row>
    <row r="45" spans="1:53" x14ac:dyDescent="0.4">
      <c r="A45" s="87" t="s">
        <v>20</v>
      </c>
      <c r="B45" s="228" t="s">
        <v>172</v>
      </c>
      <c r="C45" s="17"/>
      <c r="D45"/>
      <c r="E45"/>
      <c r="F45" s="87"/>
      <c r="G45"/>
      <c r="H45"/>
      <c r="I45"/>
      <c r="J45"/>
      <c r="K45"/>
      <c r="L45"/>
      <c r="M45"/>
      <c r="N45"/>
      <c r="O45"/>
      <c r="P45"/>
      <c r="Q45"/>
      <c r="R45"/>
      <c r="S45"/>
      <c r="T45"/>
      <c r="U45"/>
      <c r="V45"/>
      <c r="W45"/>
      <c r="X45"/>
      <c r="Y45"/>
      <c r="Z45"/>
      <c r="AA45"/>
      <c r="AB45"/>
      <c r="AC45"/>
      <c r="AD45"/>
      <c r="AE45"/>
    </row>
    <row r="46" spans="1:53" x14ac:dyDescent="0.4">
      <c r="A46" s="87" t="s">
        <v>153</v>
      </c>
      <c r="B46" s="228" t="s">
        <v>170</v>
      </c>
      <c r="C46" s="86"/>
      <c r="D46"/>
      <c r="E46"/>
      <c r="F46" s="87"/>
      <c r="G46"/>
      <c r="H46"/>
      <c r="I46"/>
      <c r="J46"/>
      <c r="K46"/>
      <c r="L46"/>
      <c r="M46"/>
      <c r="N46"/>
      <c r="O46"/>
      <c r="P46"/>
      <c r="Q46"/>
      <c r="R46"/>
      <c r="S46"/>
      <c r="T46"/>
      <c r="U46"/>
      <c r="V46"/>
      <c r="W46"/>
      <c r="X46"/>
      <c r="Y46"/>
      <c r="Z46"/>
      <c r="AA46"/>
      <c r="AB46"/>
      <c r="AC46"/>
      <c r="AD46"/>
      <c r="AE46"/>
    </row>
    <row r="47" spans="1:53" x14ac:dyDescent="0.4">
      <c r="A47" s="87" t="s">
        <v>173</v>
      </c>
      <c r="B47" s="57" t="s">
        <v>167</v>
      </c>
      <c r="D47"/>
      <c r="E47"/>
      <c r="G47"/>
      <c r="H47"/>
      <c r="I47"/>
      <c r="J47"/>
      <c r="K47"/>
      <c r="L47"/>
      <c r="M47"/>
      <c r="N47"/>
      <c r="O47"/>
      <c r="P47"/>
      <c r="Q47"/>
      <c r="R47"/>
      <c r="S47"/>
      <c r="T47"/>
      <c r="U47"/>
      <c r="V47"/>
      <c r="W47"/>
      <c r="X47"/>
      <c r="Y47"/>
      <c r="Z47"/>
      <c r="AA47"/>
      <c r="AB47"/>
      <c r="AC47"/>
      <c r="AD47"/>
      <c r="AE47"/>
    </row>
    <row r="48" spans="1:53" x14ac:dyDescent="0.4">
      <c r="A48" s="87" t="s">
        <v>176</v>
      </c>
      <c r="B48" s="57" t="s">
        <v>181</v>
      </c>
      <c r="F48" s="87"/>
      <c r="G48"/>
      <c r="H48"/>
      <c r="I48"/>
      <c r="J48"/>
      <c r="K48"/>
      <c r="L48"/>
      <c r="M48"/>
      <c r="N48"/>
      <c r="O48"/>
      <c r="P48"/>
      <c r="Q48"/>
      <c r="R48"/>
      <c r="S48"/>
      <c r="T48"/>
      <c r="U48"/>
      <c r="V48"/>
      <c r="W48"/>
      <c r="X48"/>
      <c r="Y48"/>
      <c r="Z48"/>
      <c r="AA48"/>
      <c r="AB48"/>
      <c r="AC48"/>
      <c r="AD48"/>
      <c r="AE48"/>
    </row>
    <row r="49" spans="1:31" x14ac:dyDescent="0.4">
      <c r="A49" s="87" t="s">
        <v>177</v>
      </c>
      <c r="B49" s="57" t="s">
        <v>182</v>
      </c>
      <c r="D49" s="14"/>
      <c r="E49" s="14"/>
      <c r="F49" s="87"/>
      <c r="G49"/>
      <c r="H49"/>
      <c r="I49"/>
      <c r="J49"/>
      <c r="K49"/>
      <c r="L49"/>
      <c r="M49"/>
      <c r="N49"/>
      <c r="O49"/>
      <c r="P49"/>
      <c r="Q49"/>
      <c r="R49"/>
      <c r="S49"/>
      <c r="T49"/>
      <c r="U49"/>
      <c r="V49"/>
      <c r="W49"/>
      <c r="X49"/>
      <c r="Y49"/>
      <c r="Z49"/>
      <c r="AA49"/>
      <c r="AB49"/>
      <c r="AC49"/>
      <c r="AD49"/>
      <c r="AE49"/>
    </row>
    <row r="50" spans="1:31" x14ac:dyDescent="0.4">
      <c r="C50" s="21"/>
      <c r="D50" s="21"/>
      <c r="E50" s="21"/>
      <c r="G50"/>
      <c r="H50"/>
      <c r="I50"/>
      <c r="J50"/>
      <c r="K50"/>
      <c r="L50"/>
      <c r="M50"/>
      <c r="N50"/>
      <c r="O50"/>
      <c r="P50"/>
      <c r="Q50"/>
      <c r="R50"/>
      <c r="S50"/>
      <c r="T50"/>
      <c r="U50"/>
      <c r="V50"/>
      <c r="W50"/>
      <c r="X50"/>
      <c r="Y50"/>
      <c r="Z50"/>
      <c r="AA50"/>
      <c r="AB50"/>
      <c r="AC50"/>
      <c r="AD50"/>
      <c r="AE50"/>
    </row>
    <row r="51" spans="1:31" x14ac:dyDescent="0.4">
      <c r="A51" s="17"/>
      <c r="F51" s="17"/>
      <c r="G51" s="17"/>
    </row>
    <row r="52" spans="1:31" x14ac:dyDescent="0.4">
      <c r="A52" s="17"/>
      <c r="B52" s="17"/>
      <c r="C52" s="17"/>
      <c r="D52" s="17"/>
      <c r="E52" s="17"/>
      <c r="F52" s="17"/>
      <c r="G52" s="17"/>
    </row>
    <row r="53" spans="1:31" x14ac:dyDescent="0.4">
      <c r="A53" s="17"/>
      <c r="F53" s="17"/>
      <c r="G53" s="17"/>
    </row>
    <row r="54" spans="1:31" x14ac:dyDescent="0.4">
      <c r="A54" s="17"/>
      <c r="B54" s="17"/>
      <c r="C54" s="17"/>
      <c r="D54" s="17"/>
      <c r="E54" s="17"/>
      <c r="F54" s="17"/>
      <c r="G54" s="17"/>
    </row>
    <row r="55" spans="1:31" x14ac:dyDescent="0.4">
      <c r="A55" s="17"/>
      <c r="B55" s="18"/>
      <c r="F55" s="17"/>
      <c r="G55" s="17"/>
    </row>
    <row r="56" spans="1:31" x14ac:dyDescent="0.4">
      <c r="A56" s="17"/>
      <c r="B56" s="18"/>
      <c r="F56" s="17"/>
      <c r="G56" s="17"/>
      <c r="H56" s="17"/>
      <c r="I56" s="17"/>
      <c r="J56" s="17"/>
    </row>
    <row r="57" spans="1:31" x14ac:dyDescent="0.4">
      <c r="A57" s="17"/>
      <c r="B57" s="19"/>
      <c r="C57" s="17"/>
      <c r="D57" s="17"/>
      <c r="E57" s="17"/>
      <c r="F57" s="17"/>
      <c r="G57" s="17"/>
    </row>
    <row r="58" spans="1:31" x14ac:dyDescent="0.4">
      <c r="A58" s="17"/>
      <c r="B58" s="17"/>
      <c r="C58" s="17"/>
      <c r="D58" s="17"/>
      <c r="E58" s="17"/>
      <c r="F58" s="17"/>
      <c r="G58" s="17"/>
    </row>
    <row r="59" spans="1:31" x14ac:dyDescent="0.4">
      <c r="A59" s="17"/>
      <c r="B59" s="17"/>
      <c r="C59" s="17"/>
      <c r="D59" s="17"/>
      <c r="E59" s="17"/>
      <c r="F59" s="17"/>
      <c r="G59" s="17"/>
    </row>
  </sheetData>
  <sortState xmlns:xlrd2="http://schemas.microsoft.com/office/spreadsheetml/2017/richdata2" ref="B9:E12">
    <sortCondition ref="B9:B12"/>
  </sortState>
  <mergeCells count="5">
    <mergeCell ref="G35:BA37"/>
    <mergeCell ref="G33:I33"/>
    <mergeCell ref="C4:D5"/>
    <mergeCell ref="B2:E2"/>
    <mergeCell ref="B1:E1"/>
  </mergeCells>
  <printOptions horizontalCentered="1"/>
  <pageMargins left="0.59055118110236227" right="0.59055118110236227" top="0.74803149606299213" bottom="0.74803149606299213" header="0.31496062992125984" footer="0.31496062992125984"/>
  <pageSetup paperSize="9" orientation="portrait" r:id="rId1"/>
  <headerFooter alignWithMargins="0">
    <oddFooter>&amp;C&amp;"+,Regular"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J58"/>
  <sheetViews>
    <sheetView showGridLines="0" zoomScaleNormal="100" zoomScaleSheetLayoutView="100" workbookViewId="0">
      <selection sqref="A1:G1"/>
    </sheetView>
  </sheetViews>
  <sheetFormatPr defaultColWidth="9.1328125" defaultRowHeight="13.15" x14ac:dyDescent="0.4"/>
  <cols>
    <col min="1" max="1" width="3.265625" style="2" customWidth="1"/>
    <col min="2" max="2" width="32.1328125" style="2" customWidth="1"/>
    <col min="3" max="7" width="12.73046875" style="2" customWidth="1"/>
    <col min="8" max="8" width="3.265625" style="2" customWidth="1"/>
    <col min="9" max="9" width="16.3984375" style="2" customWidth="1"/>
    <col min="10" max="10" width="13.265625" style="2" customWidth="1"/>
    <col min="11" max="16384" width="9.1328125" style="2"/>
  </cols>
  <sheetData>
    <row r="1" spans="1:10" ht="20.100000000000001" customHeight="1" x14ac:dyDescent="0.45">
      <c r="A1" s="287" t="s">
        <v>54</v>
      </c>
      <c r="B1" s="287"/>
      <c r="C1" s="287"/>
      <c r="D1" s="287"/>
      <c r="E1" s="287"/>
      <c r="F1" s="287"/>
      <c r="G1" s="287"/>
      <c r="H1" s="7"/>
    </row>
    <row r="2" spans="1:10" ht="20.25" customHeight="1" x14ac:dyDescent="0.4">
      <c r="A2" s="14"/>
      <c r="B2" s="286" t="s">
        <v>139</v>
      </c>
      <c r="C2" s="286"/>
      <c r="D2" s="286"/>
      <c r="E2" s="286"/>
      <c r="F2" s="286"/>
      <c r="G2" s="286"/>
      <c r="H2" s="20"/>
    </row>
    <row r="3" spans="1:10" ht="17.25" customHeight="1" x14ac:dyDescent="0.4">
      <c r="A3" s="14"/>
      <c r="C3" s="288" t="s">
        <v>83</v>
      </c>
      <c r="D3" s="288"/>
      <c r="E3" s="288" t="s">
        <v>114</v>
      </c>
      <c r="F3" s="288"/>
      <c r="G3" s="14"/>
      <c r="H3" s="20"/>
    </row>
    <row r="4" spans="1:10" ht="15" customHeight="1" x14ac:dyDescent="0.4">
      <c r="A4" s="14"/>
      <c r="B4" s="50" t="s">
        <v>120</v>
      </c>
      <c r="C4" s="88"/>
      <c r="D4" s="88"/>
      <c r="E4" s="88"/>
      <c r="F4" s="88"/>
      <c r="G4" s="14"/>
      <c r="H4" s="20"/>
    </row>
    <row r="5" spans="1:10" ht="14.25" x14ac:dyDescent="0.4">
      <c r="A5" s="14"/>
      <c r="B5" s="51" t="s">
        <v>3</v>
      </c>
      <c r="C5" s="52" t="s">
        <v>9</v>
      </c>
      <c r="D5" s="51" t="s">
        <v>5</v>
      </c>
      <c r="E5" s="52" t="s">
        <v>91</v>
      </c>
      <c r="F5" s="51" t="s">
        <v>92</v>
      </c>
      <c r="G5" s="51" t="s">
        <v>80</v>
      </c>
      <c r="H5" s="20"/>
    </row>
    <row r="6" spans="1:10" ht="6.75" customHeight="1" x14ac:dyDescent="0.4">
      <c r="A6" s="14"/>
      <c r="B6" s="14"/>
      <c r="C6" s="53"/>
      <c r="D6" s="14"/>
      <c r="E6" s="53"/>
      <c r="F6" s="14"/>
      <c r="G6" s="14"/>
      <c r="H6" s="20"/>
    </row>
    <row r="7" spans="1:10" x14ac:dyDescent="0.4">
      <c r="A7" s="14"/>
      <c r="B7" s="54" t="s">
        <v>0</v>
      </c>
      <c r="C7" s="55"/>
      <c r="D7" s="56"/>
      <c r="E7" s="55"/>
      <c r="F7" s="89"/>
      <c r="G7" s="89"/>
      <c r="H7" s="20"/>
    </row>
    <row r="8" spans="1:10" x14ac:dyDescent="0.4">
      <c r="A8" s="14"/>
      <c r="B8" s="210" t="s">
        <v>40</v>
      </c>
      <c r="C8" s="242">
        <v>1469556000</v>
      </c>
      <c r="D8" s="243">
        <v>1457509000</v>
      </c>
      <c r="E8" s="242">
        <v>188331000</v>
      </c>
      <c r="F8" s="240">
        <v>187682000</v>
      </c>
      <c r="G8" s="59" t="s">
        <v>183</v>
      </c>
      <c r="H8" s="20"/>
    </row>
    <row r="9" spans="1:10" x14ac:dyDescent="0.4">
      <c r="A9" s="14"/>
      <c r="B9" s="210" t="s">
        <v>10</v>
      </c>
      <c r="C9" s="242">
        <v>1566235000</v>
      </c>
      <c r="D9" s="243">
        <v>1565737000</v>
      </c>
      <c r="E9" s="242">
        <v>218874000</v>
      </c>
      <c r="F9" s="240">
        <v>216989000</v>
      </c>
      <c r="G9" s="59" t="s">
        <v>183</v>
      </c>
      <c r="H9" s="20"/>
    </row>
    <row r="10" spans="1:10" x14ac:dyDescent="0.4">
      <c r="A10" s="14"/>
      <c r="B10" s="209" t="s">
        <v>89</v>
      </c>
      <c r="C10" s="242">
        <v>303188786</v>
      </c>
      <c r="D10" s="243">
        <v>258686113</v>
      </c>
      <c r="E10" s="242">
        <v>81190465</v>
      </c>
      <c r="F10" s="240">
        <v>80707408</v>
      </c>
      <c r="G10" s="59" t="s">
        <v>183</v>
      </c>
      <c r="H10" s="20"/>
      <c r="J10" s="5"/>
    </row>
    <row r="11" spans="1:10" x14ac:dyDescent="0.4">
      <c r="A11" s="14"/>
      <c r="B11" s="210" t="s">
        <v>41</v>
      </c>
      <c r="C11" s="242">
        <v>1787024000</v>
      </c>
      <c r="D11" s="243">
        <v>1786984000</v>
      </c>
      <c r="E11" s="242">
        <v>279091000</v>
      </c>
      <c r="F11" s="240">
        <v>279091000</v>
      </c>
      <c r="G11" s="59" t="s">
        <v>183</v>
      </c>
      <c r="H11" s="20"/>
    </row>
    <row r="12" spans="1:10" x14ac:dyDescent="0.4">
      <c r="A12" s="14"/>
      <c r="B12" s="80" t="s">
        <v>15</v>
      </c>
      <c r="C12" s="69">
        <f>SUM(C8:C11)</f>
        <v>5126003786</v>
      </c>
      <c r="D12" s="90">
        <f>SUM(D8:D11)</f>
        <v>5068916113</v>
      </c>
      <c r="E12" s="69">
        <f>SUM(E8:E11)</f>
        <v>767486465</v>
      </c>
      <c r="F12" s="245">
        <f>SUM(F8:F11)</f>
        <v>764469408</v>
      </c>
      <c r="G12" s="70"/>
      <c r="H12" s="20"/>
      <c r="J12" s="2" t="s">
        <v>11</v>
      </c>
    </row>
    <row r="13" spans="1:10" ht="6" customHeight="1" x14ac:dyDescent="0.4">
      <c r="A13" s="14"/>
      <c r="B13" s="14"/>
      <c r="C13" s="62"/>
      <c r="D13" s="244"/>
      <c r="E13" s="62"/>
      <c r="F13" s="63"/>
      <c r="G13" s="64"/>
      <c r="H13" s="20"/>
    </row>
    <row r="14" spans="1:10" x14ac:dyDescent="0.4">
      <c r="A14" s="14"/>
      <c r="B14" s="54" t="s">
        <v>1</v>
      </c>
      <c r="C14" s="79"/>
      <c r="D14" s="56"/>
      <c r="E14" s="82"/>
      <c r="F14" s="235"/>
      <c r="G14" s="89"/>
      <c r="H14" s="20"/>
    </row>
    <row r="15" spans="1:10" x14ac:dyDescent="0.4">
      <c r="A15" s="14"/>
      <c r="B15" s="210" t="s">
        <v>157</v>
      </c>
      <c r="C15" s="68">
        <v>902787</v>
      </c>
      <c r="D15" s="243">
        <v>902787</v>
      </c>
      <c r="E15" s="68">
        <v>344238</v>
      </c>
      <c r="F15" s="246">
        <v>344238</v>
      </c>
      <c r="G15" s="67"/>
      <c r="H15" s="20"/>
    </row>
    <row r="16" spans="1:10" ht="12.75" customHeight="1" x14ac:dyDescent="0.4">
      <c r="A16" s="14"/>
      <c r="B16" s="210" t="s">
        <v>93</v>
      </c>
      <c r="C16" s="68">
        <v>8825982</v>
      </c>
      <c r="D16" s="243">
        <v>8825982</v>
      </c>
      <c r="E16" s="68">
        <v>1015612</v>
      </c>
      <c r="F16" s="246">
        <v>1015612</v>
      </c>
      <c r="G16" s="67"/>
      <c r="H16" s="20"/>
    </row>
    <row r="17" spans="1:9" ht="12.75" customHeight="1" x14ac:dyDescent="0.4">
      <c r="A17" s="14"/>
      <c r="B17" s="210" t="s">
        <v>31</v>
      </c>
      <c r="C17" s="68">
        <v>6531692</v>
      </c>
      <c r="D17" s="243">
        <v>6531692</v>
      </c>
      <c r="E17" s="68">
        <v>530582</v>
      </c>
      <c r="F17" s="246">
        <v>530582</v>
      </c>
      <c r="G17" s="67"/>
      <c r="H17" s="20"/>
    </row>
    <row r="18" spans="1:9" ht="12.75" customHeight="1" x14ac:dyDescent="0.4">
      <c r="A18" s="14"/>
      <c r="B18" s="210" t="s">
        <v>32</v>
      </c>
      <c r="C18" s="68">
        <v>5694035</v>
      </c>
      <c r="D18" s="243">
        <v>5694035</v>
      </c>
      <c r="E18" s="68">
        <v>392911</v>
      </c>
      <c r="F18" s="246">
        <v>392911</v>
      </c>
      <c r="G18" s="70"/>
      <c r="H18" s="20"/>
    </row>
    <row r="19" spans="1:9" ht="12.75" customHeight="1" x14ac:dyDescent="0.4">
      <c r="A19" s="14"/>
      <c r="B19" s="210" t="s">
        <v>33</v>
      </c>
      <c r="C19" s="68">
        <v>12275595</v>
      </c>
      <c r="D19" s="243">
        <v>12275595</v>
      </c>
      <c r="E19" s="68">
        <v>1097068</v>
      </c>
      <c r="F19" s="246">
        <v>1097068</v>
      </c>
      <c r="G19" s="70"/>
      <c r="H19" s="20"/>
    </row>
    <row r="20" spans="1:9" x14ac:dyDescent="0.4">
      <c r="A20" s="14"/>
      <c r="B20" s="80" t="s">
        <v>15</v>
      </c>
      <c r="C20" s="69">
        <f>+SUM(C16:C19)</f>
        <v>33327304</v>
      </c>
      <c r="D20" s="90">
        <f>SUM(D16:D19)</f>
        <v>33327304</v>
      </c>
      <c r="E20" s="69">
        <f>+SUM(E16:E19)</f>
        <v>3036173</v>
      </c>
      <c r="F20" s="245">
        <f>SUM(F16:F19)</f>
        <v>3036173</v>
      </c>
      <c r="G20" s="70"/>
      <c r="H20" s="20"/>
    </row>
    <row r="21" spans="1:9" x14ac:dyDescent="0.4">
      <c r="A21" s="14"/>
      <c r="B21" s="14"/>
      <c r="C21" s="62"/>
      <c r="D21" s="244"/>
      <c r="E21" s="62"/>
      <c r="F21" s="63"/>
      <c r="G21" s="64"/>
      <c r="H21" s="20"/>
    </row>
    <row r="22" spans="1:9" x14ac:dyDescent="0.4">
      <c r="A22" s="14"/>
      <c r="B22" s="14"/>
      <c r="C22" s="82"/>
      <c r="D22" s="244"/>
      <c r="E22" s="82"/>
      <c r="F22" s="63"/>
      <c r="G22" s="64"/>
      <c r="H22" s="20"/>
    </row>
    <row r="23" spans="1:9" x14ac:dyDescent="0.4">
      <c r="A23" s="14"/>
      <c r="B23" s="54" t="s">
        <v>90</v>
      </c>
      <c r="C23" s="79"/>
      <c r="D23" s="56"/>
      <c r="E23" s="82"/>
      <c r="F23" s="235"/>
      <c r="G23" s="89"/>
      <c r="H23" s="20"/>
    </row>
    <row r="24" spans="1:9" ht="12.75" customHeight="1" x14ac:dyDescent="0.4">
      <c r="A24" s="14"/>
      <c r="B24" s="210" t="s">
        <v>2</v>
      </c>
      <c r="C24" s="68">
        <v>23822081</v>
      </c>
      <c r="D24" s="243">
        <v>23822081</v>
      </c>
      <c r="E24" s="68">
        <v>3695776</v>
      </c>
      <c r="F24" s="240">
        <v>3695776</v>
      </c>
      <c r="G24" s="59"/>
      <c r="H24" s="20"/>
    </row>
    <row r="25" spans="1:9" ht="12.75" customHeight="1" x14ac:dyDescent="0.4">
      <c r="A25" s="14"/>
      <c r="B25" s="209" t="s">
        <v>171</v>
      </c>
      <c r="C25" s="68">
        <v>7443780</v>
      </c>
      <c r="D25" s="243">
        <v>7443780</v>
      </c>
      <c r="E25" s="68">
        <v>1058247</v>
      </c>
      <c r="F25" s="240">
        <v>1058247</v>
      </c>
      <c r="G25" s="59" t="s">
        <v>183</v>
      </c>
      <c r="H25" s="20"/>
    </row>
    <row r="26" spans="1:9" ht="14.25" customHeight="1" x14ac:dyDescent="0.4">
      <c r="A26" s="14"/>
      <c r="B26" s="210" t="s">
        <v>7</v>
      </c>
      <c r="C26" s="68">
        <v>180777404</v>
      </c>
      <c r="D26" s="243">
        <v>180777404</v>
      </c>
      <c r="E26" s="68">
        <v>20857528</v>
      </c>
      <c r="F26" s="240">
        <v>20857528</v>
      </c>
      <c r="G26" s="59" t="s">
        <v>183</v>
      </c>
      <c r="H26" s="20"/>
    </row>
    <row r="27" spans="1:9" x14ac:dyDescent="0.4">
      <c r="A27" s="14"/>
      <c r="B27" s="210" t="s">
        <v>168</v>
      </c>
      <c r="C27" s="68">
        <v>15678509</v>
      </c>
      <c r="D27" s="243">
        <v>15678509</v>
      </c>
      <c r="E27" s="68">
        <v>5198645</v>
      </c>
      <c r="F27" s="240">
        <v>5198645</v>
      </c>
      <c r="G27" s="59" t="s">
        <v>183</v>
      </c>
      <c r="H27" s="20"/>
      <c r="I27" s="17"/>
    </row>
    <row r="28" spans="1:9" ht="13.15" customHeight="1" x14ac:dyDescent="0.4">
      <c r="A28" s="14"/>
      <c r="B28" s="80" t="s">
        <v>15</v>
      </c>
      <c r="C28" s="69">
        <f>SUM(C24:C27)</f>
        <v>227721774</v>
      </c>
      <c r="D28" s="90">
        <f>SUM(D24:D27)</f>
        <v>227721774</v>
      </c>
      <c r="E28" s="69">
        <f>SUM(E24:E27)</f>
        <v>30810196</v>
      </c>
      <c r="F28" s="245">
        <f>SUM(F24:F27)</f>
        <v>30810196</v>
      </c>
      <c r="G28" s="91"/>
      <c r="H28" s="20"/>
    </row>
    <row r="29" spans="1:9" ht="13.15" customHeight="1" x14ac:dyDescent="0.4">
      <c r="A29" s="14"/>
      <c r="B29" s="14"/>
      <c r="C29" s="62"/>
      <c r="D29" s="244"/>
      <c r="E29" s="62"/>
      <c r="F29" s="63"/>
      <c r="G29" s="64"/>
      <c r="H29" s="20"/>
    </row>
    <row r="30" spans="1:9" ht="13.15" customHeight="1" x14ac:dyDescent="0.4">
      <c r="A30" s="14"/>
      <c r="B30" s="14"/>
      <c r="C30" s="82"/>
      <c r="D30" s="244"/>
      <c r="E30" s="82"/>
      <c r="F30" s="63"/>
      <c r="G30" s="64"/>
      <c r="H30" s="20"/>
    </row>
    <row r="31" spans="1:9" ht="12.75" customHeight="1" x14ac:dyDescent="0.4">
      <c r="A31" s="49"/>
      <c r="B31" s="54" t="s">
        <v>111</v>
      </c>
      <c r="C31" s="79"/>
      <c r="D31" s="56"/>
      <c r="E31" s="79"/>
      <c r="F31" s="235"/>
      <c r="G31" s="89"/>
      <c r="H31" s="23"/>
    </row>
    <row r="32" spans="1:9" ht="12.75" customHeight="1" x14ac:dyDescent="0.4">
      <c r="A32" s="49"/>
      <c r="B32" s="210" t="s">
        <v>14</v>
      </c>
      <c r="C32" s="242">
        <v>31779301</v>
      </c>
      <c r="D32" s="243">
        <v>31725229</v>
      </c>
      <c r="E32" s="242">
        <v>8974014</v>
      </c>
      <c r="F32" s="240">
        <v>8974014</v>
      </c>
      <c r="G32" s="59" t="s">
        <v>183</v>
      </c>
      <c r="H32" s="23"/>
      <c r="I32" s="17"/>
    </row>
    <row r="33" spans="1:9" ht="12.75" customHeight="1" x14ac:dyDescent="0.4">
      <c r="A33" s="49"/>
      <c r="B33" s="80" t="s">
        <v>15</v>
      </c>
      <c r="C33" s="69">
        <f>SUM(C32:C32)</f>
        <v>31779301</v>
      </c>
      <c r="D33" s="90">
        <f>SUM(D32:D32)</f>
        <v>31725229</v>
      </c>
      <c r="E33" s="69">
        <f>SUM(E32:E32)</f>
        <v>8974014</v>
      </c>
      <c r="F33" s="245">
        <f>SUM(F32:F32)</f>
        <v>8974014</v>
      </c>
      <c r="G33" s="92"/>
      <c r="H33" s="23"/>
    </row>
    <row r="34" spans="1:9" ht="14.25" customHeight="1" x14ac:dyDescent="0.4">
      <c r="A34" s="49"/>
      <c r="B34" s="14"/>
      <c r="C34" s="93"/>
      <c r="D34" s="244"/>
      <c r="E34" s="62"/>
      <c r="F34" s="63"/>
      <c r="G34" s="64"/>
      <c r="H34" s="23"/>
    </row>
    <row r="35" spans="1:9" ht="12.75" customHeight="1" x14ac:dyDescent="0.4">
      <c r="A35" s="49"/>
      <c r="B35" s="54" t="s">
        <v>84</v>
      </c>
      <c r="C35" s="79"/>
      <c r="D35" s="56"/>
      <c r="E35" s="79"/>
      <c r="F35" s="235"/>
      <c r="G35" s="89"/>
      <c r="H35" s="23"/>
    </row>
    <row r="36" spans="1:9" ht="12.75" customHeight="1" x14ac:dyDescent="0.4">
      <c r="A36" s="49"/>
      <c r="B36" s="210" t="s">
        <v>85</v>
      </c>
      <c r="C36" s="93">
        <v>302548</v>
      </c>
      <c r="D36" s="243">
        <v>302548</v>
      </c>
      <c r="E36" s="93">
        <v>62277</v>
      </c>
      <c r="F36" s="240">
        <v>62277</v>
      </c>
      <c r="G36" s="92"/>
      <c r="H36" s="23"/>
    </row>
    <row r="37" spans="1:9" ht="12.75" customHeight="1" x14ac:dyDescent="0.4">
      <c r="A37" s="49"/>
      <c r="B37" s="210" t="s">
        <v>100</v>
      </c>
      <c r="C37" s="82">
        <v>6165941</v>
      </c>
      <c r="D37" s="243">
        <v>6165941</v>
      </c>
      <c r="E37" s="82">
        <v>1351292</v>
      </c>
      <c r="F37" s="240">
        <v>1351292</v>
      </c>
      <c r="G37" s="59"/>
      <c r="H37" s="23"/>
      <c r="I37" s="17"/>
    </row>
    <row r="38" spans="1:9" ht="12.75" customHeight="1" x14ac:dyDescent="0.4">
      <c r="A38" s="49"/>
      <c r="B38" s="80" t="s">
        <v>15</v>
      </c>
      <c r="C38" s="69">
        <f>SUM(C36:C37)</f>
        <v>6468489</v>
      </c>
      <c r="D38" s="90">
        <f>SUM(D36:D37)</f>
        <v>6468489</v>
      </c>
      <c r="E38" s="69">
        <f>SUM(E36:E37)</f>
        <v>1413569</v>
      </c>
      <c r="F38" s="245">
        <f>SUM(F36:F37)</f>
        <v>1413569</v>
      </c>
      <c r="G38" s="92"/>
      <c r="H38" s="23"/>
      <c r="I38" s="17"/>
    </row>
    <row r="39" spans="1:9" ht="12.75" customHeight="1" x14ac:dyDescent="0.4">
      <c r="A39" s="49"/>
      <c r="B39" s="201" t="s">
        <v>178</v>
      </c>
      <c r="C39" s="94">
        <f>C12+C20+C28+C33+C38-C32</f>
        <v>5393521353</v>
      </c>
      <c r="D39" s="95">
        <f>D12+D20+D28+D33+D38-D32</f>
        <v>5336433680</v>
      </c>
      <c r="E39" s="96">
        <f>E12+E20+E28+E33+E38-E32</f>
        <v>802746403</v>
      </c>
      <c r="F39" s="97">
        <f>F12+F20+F28+F33+F38-F32</f>
        <v>799729346</v>
      </c>
      <c r="G39" s="89"/>
      <c r="H39" s="23"/>
    </row>
    <row r="40" spans="1:9" ht="21.4" customHeight="1" x14ac:dyDescent="0.4">
      <c r="A40" s="14"/>
      <c r="H40" s="20"/>
      <c r="I40" s="17"/>
    </row>
    <row r="41" spans="1:9" x14ac:dyDescent="0.4">
      <c r="A41" s="14"/>
      <c r="C41"/>
      <c r="D41" s="85"/>
      <c r="E41" s="85"/>
      <c r="F41" s="85"/>
      <c r="G41" s="64"/>
      <c r="H41" s="20"/>
    </row>
    <row r="42" spans="1:9" x14ac:dyDescent="0.4">
      <c r="A42" s="14"/>
      <c r="B42" s="84"/>
      <c r="C42" s="85"/>
      <c r="D42" s="85"/>
      <c r="E42" s="85"/>
      <c r="F42" s="85"/>
      <c r="G42" s="64"/>
      <c r="H42" s="20"/>
    </row>
    <row r="43" spans="1:9" x14ac:dyDescent="0.4">
      <c r="A43" s="14"/>
      <c r="B43" s="84"/>
      <c r="C43" s="85"/>
      <c r="D43" s="85"/>
      <c r="E43" s="85"/>
      <c r="F43" s="85"/>
      <c r="G43" s="14"/>
      <c r="H43" s="20"/>
    </row>
    <row r="44" spans="1:9" ht="15" customHeight="1" x14ac:dyDescent="0.4">
      <c r="A44"/>
      <c r="B44"/>
      <c r="C44"/>
      <c r="D44"/>
      <c r="E44"/>
      <c r="F44"/>
      <c r="G44"/>
      <c r="H44" s="22"/>
    </row>
    <row r="45" spans="1:9" x14ac:dyDescent="0.4">
      <c r="A45"/>
      <c r="B45"/>
      <c r="C45"/>
      <c r="D45"/>
      <c r="E45"/>
      <c r="F45"/>
      <c r="G45"/>
      <c r="H45" s="22"/>
    </row>
    <row r="46" spans="1:9" x14ac:dyDescent="0.4">
      <c r="A46"/>
      <c r="B46"/>
      <c r="C46"/>
      <c r="D46"/>
      <c r="E46"/>
      <c r="F46"/>
      <c r="G46"/>
      <c r="H46" s="22"/>
    </row>
    <row r="47" spans="1:9" x14ac:dyDescent="0.4">
      <c r="A47"/>
      <c r="B47"/>
      <c r="C47"/>
      <c r="D47"/>
      <c r="E47"/>
      <c r="F47"/>
      <c r="G47"/>
      <c r="H47" s="22"/>
    </row>
    <row r="48" spans="1:9" x14ac:dyDescent="0.4">
      <c r="A48"/>
      <c r="B48"/>
      <c r="C48"/>
      <c r="D48"/>
      <c r="E48"/>
      <c r="F48"/>
      <c r="G48"/>
      <c r="H48" s="22"/>
    </row>
    <row r="49" spans="1:8" x14ac:dyDescent="0.4">
      <c r="A49"/>
      <c r="B49"/>
      <c r="C49"/>
      <c r="D49"/>
      <c r="E49"/>
      <c r="F49"/>
      <c r="G49"/>
      <c r="H49" s="22"/>
    </row>
    <row r="50" spans="1:8" x14ac:dyDescent="0.4">
      <c r="A50"/>
      <c r="B50"/>
      <c r="C50"/>
      <c r="D50"/>
      <c r="E50"/>
      <c r="F50"/>
      <c r="G50"/>
      <c r="H50" s="22"/>
    </row>
    <row r="52" spans="1:8" x14ac:dyDescent="0.4">
      <c r="H52" s="21"/>
    </row>
    <row r="53" spans="1:8" x14ac:dyDescent="0.4">
      <c r="H53" s="21"/>
    </row>
    <row r="54" spans="1:8" x14ac:dyDescent="0.4">
      <c r="C54" s="4"/>
      <c r="D54" s="4"/>
      <c r="E54" s="4"/>
      <c r="F54" s="4"/>
      <c r="H54" s="21"/>
    </row>
    <row r="55" spans="1:8" x14ac:dyDescent="0.4">
      <c r="H55" s="21"/>
    </row>
    <row r="56" spans="1:8" x14ac:dyDescent="0.4">
      <c r="H56" s="21"/>
    </row>
    <row r="57" spans="1:8" x14ac:dyDescent="0.4">
      <c r="A57" s="21"/>
      <c r="B57" s="21"/>
      <c r="C57" s="21"/>
      <c r="D57" s="21"/>
      <c r="E57" s="21"/>
      <c r="F57" s="21"/>
      <c r="G57" s="21"/>
      <c r="H57" s="21"/>
    </row>
    <row r="58" spans="1:8" x14ac:dyDescent="0.4">
      <c r="A58" s="21"/>
      <c r="B58" s="24" t="s">
        <v>6</v>
      </c>
      <c r="C58" s="21"/>
      <c r="D58" s="21"/>
      <c r="E58" s="21"/>
      <c r="F58" s="21"/>
      <c r="G58" s="21"/>
      <c r="H58" s="21"/>
    </row>
  </sheetData>
  <mergeCells count="4">
    <mergeCell ref="C3:D3"/>
    <mergeCell ref="E3:F3"/>
    <mergeCell ref="A1:G1"/>
    <mergeCell ref="B2:G2"/>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3</oddFooter>
  </headerFooter>
  <ignoredErrors>
    <ignoredError sqref="D2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pageSetUpPr fitToPage="1"/>
  </sheetPr>
  <dimension ref="A1:K51"/>
  <sheetViews>
    <sheetView showGridLines="0" showWhiteSpace="0" zoomScaleNormal="100" zoomScaleSheetLayoutView="100" workbookViewId="0">
      <selection activeCell="B1" sqref="B1:H1"/>
    </sheetView>
  </sheetViews>
  <sheetFormatPr defaultColWidth="9.1328125" defaultRowHeight="13.15" x14ac:dyDescent="0.4"/>
  <cols>
    <col min="1" max="1" width="3.265625" style="2" customWidth="1"/>
    <col min="2" max="2" width="31.1328125" style="2" customWidth="1"/>
    <col min="3" max="3" width="12.73046875" style="3" customWidth="1"/>
    <col min="4" max="4" width="12.73046875" style="2" customWidth="1"/>
    <col min="5" max="5" width="12.86328125" style="2" customWidth="1"/>
    <col min="6" max="6" width="9.265625" style="2" customWidth="1"/>
    <col min="7" max="7" width="10.3984375" style="2" customWidth="1"/>
    <col min="8" max="8" width="12.73046875" style="2" customWidth="1"/>
    <col min="9" max="9" width="3.265625" style="2" customWidth="1"/>
    <col min="10" max="11" width="10.73046875" style="2" customWidth="1"/>
    <col min="12" max="16384" width="9.1328125" style="2"/>
  </cols>
  <sheetData>
    <row r="1" spans="1:11" ht="20.100000000000001" customHeight="1" x14ac:dyDescent="0.5">
      <c r="B1" s="287" t="s">
        <v>54</v>
      </c>
      <c r="C1" s="287"/>
      <c r="D1" s="287"/>
      <c r="E1" s="287"/>
      <c r="F1" s="287"/>
      <c r="G1" s="287"/>
      <c r="H1" s="287"/>
      <c r="I1" s="12"/>
    </row>
    <row r="2" spans="1:11" ht="18" customHeight="1" x14ac:dyDescent="0.4">
      <c r="A2" s="23"/>
      <c r="B2" s="286" t="s">
        <v>139</v>
      </c>
      <c r="C2" s="286"/>
      <c r="D2" s="286"/>
      <c r="E2" s="286"/>
      <c r="F2" s="286"/>
      <c r="G2" s="286"/>
      <c r="H2" s="286"/>
      <c r="I2" s="23"/>
    </row>
    <row r="3" spans="1:11" ht="27.75" customHeight="1" x14ac:dyDescent="0.4">
      <c r="A3" s="23"/>
      <c r="B3" s="14"/>
      <c r="C3" s="289" t="s">
        <v>140</v>
      </c>
      <c r="D3" s="290" t="s">
        <v>43</v>
      </c>
      <c r="E3" s="290" t="s">
        <v>141</v>
      </c>
      <c r="F3" s="290" t="s">
        <v>46</v>
      </c>
      <c r="G3" s="290" t="s">
        <v>45</v>
      </c>
      <c r="H3" s="14"/>
      <c r="I3" s="23"/>
    </row>
    <row r="4" spans="1:11" ht="12" customHeight="1" x14ac:dyDescent="0.4">
      <c r="A4" s="23"/>
      <c r="B4" s="14"/>
      <c r="C4" s="289"/>
      <c r="D4" s="290"/>
      <c r="E4" s="290"/>
      <c r="F4" s="290"/>
      <c r="G4" s="290"/>
      <c r="H4" s="14"/>
      <c r="I4" s="23"/>
    </row>
    <row r="5" spans="1:11" ht="24.75" customHeight="1" x14ac:dyDescent="0.4">
      <c r="A5" s="23"/>
      <c r="B5" s="50" t="s">
        <v>121</v>
      </c>
      <c r="C5" s="289"/>
      <c r="D5" s="290"/>
      <c r="E5" s="290"/>
      <c r="F5" s="290"/>
      <c r="G5" s="290"/>
      <c r="H5" s="14"/>
      <c r="I5" s="23"/>
    </row>
    <row r="6" spans="1:11" ht="23.65" x14ac:dyDescent="0.4">
      <c r="A6" s="23"/>
      <c r="B6" s="51" t="s">
        <v>3</v>
      </c>
      <c r="C6" s="107" t="s">
        <v>81</v>
      </c>
      <c r="D6" s="88" t="s">
        <v>44</v>
      </c>
      <c r="E6" s="107" t="s">
        <v>81</v>
      </c>
      <c r="F6" s="51" t="s">
        <v>28</v>
      </c>
      <c r="G6" s="88" t="s">
        <v>44</v>
      </c>
      <c r="H6" s="51" t="s">
        <v>80</v>
      </c>
      <c r="I6" s="23"/>
    </row>
    <row r="7" spans="1:11" ht="13.15" customHeight="1" x14ac:dyDescent="0.4">
      <c r="A7" s="23"/>
      <c r="B7" s="14"/>
      <c r="C7" s="55"/>
      <c r="D7" s="14"/>
      <c r="E7" s="53"/>
      <c r="F7" s="14"/>
      <c r="G7" s="14"/>
      <c r="H7" s="64"/>
      <c r="I7" s="23"/>
    </row>
    <row r="8" spans="1:11" x14ac:dyDescent="0.4">
      <c r="A8" s="23"/>
      <c r="B8" s="54" t="s">
        <v>0</v>
      </c>
      <c r="C8" s="55"/>
      <c r="D8" s="56"/>
      <c r="E8" s="55"/>
      <c r="F8" s="56"/>
      <c r="G8" s="56"/>
      <c r="H8" s="108"/>
      <c r="I8" s="23"/>
    </row>
    <row r="9" spans="1:11" x14ac:dyDescent="0.4">
      <c r="A9" s="23"/>
      <c r="B9" s="211" t="s">
        <v>96</v>
      </c>
      <c r="C9" s="62">
        <v>212476000</v>
      </c>
      <c r="D9" s="243">
        <v>166195000</v>
      </c>
      <c r="E9" s="62">
        <v>883831000</v>
      </c>
      <c r="F9" s="109">
        <f>(C9/E9)*100</f>
        <v>24.040342554176082</v>
      </c>
      <c r="G9" s="109">
        <f t="shared" ref="G9:G12" si="0">(D9/E9)*100</f>
        <v>18.803934236296303</v>
      </c>
      <c r="H9" s="110" t="s">
        <v>183</v>
      </c>
      <c r="I9" s="23"/>
      <c r="J9" s="6"/>
      <c r="K9" s="6"/>
    </row>
    <row r="10" spans="1:11" ht="12.75" customHeight="1" x14ac:dyDescent="0.4">
      <c r="A10" s="23"/>
      <c r="B10" s="211" t="s">
        <v>10</v>
      </c>
      <c r="C10" s="62">
        <v>222119000</v>
      </c>
      <c r="D10" s="243">
        <v>187727000</v>
      </c>
      <c r="E10" s="62">
        <v>999491000</v>
      </c>
      <c r="F10" s="109">
        <f t="shared" ref="F10:F12" si="1">(C10/E10)*100</f>
        <v>22.223211614711889</v>
      </c>
      <c r="G10" s="111">
        <f>(D10/E10)*100</f>
        <v>18.782260170426749</v>
      </c>
      <c r="H10" s="110" t="s">
        <v>183</v>
      </c>
      <c r="I10" s="23"/>
    </row>
    <row r="11" spans="1:11" ht="12.75" customHeight="1" x14ac:dyDescent="0.4">
      <c r="A11" s="23"/>
      <c r="B11" s="209" t="s">
        <v>89</v>
      </c>
      <c r="C11" s="62">
        <v>32456104</v>
      </c>
      <c r="D11" s="243">
        <v>28834327</v>
      </c>
      <c r="E11" s="62">
        <v>137970004</v>
      </c>
      <c r="F11" s="109">
        <f t="shared" si="1"/>
        <v>23.524029179559928</v>
      </c>
      <c r="G11" s="111">
        <f>(D11/E11)*100</f>
        <v>20.898982506371457</v>
      </c>
      <c r="H11" s="110" t="s">
        <v>183</v>
      </c>
      <c r="I11" s="23"/>
    </row>
    <row r="12" spans="1:11" x14ac:dyDescent="0.4">
      <c r="A12" s="23"/>
      <c r="B12" s="211" t="s">
        <v>49</v>
      </c>
      <c r="C12" s="62">
        <v>293383000</v>
      </c>
      <c r="D12" s="243">
        <v>271630000</v>
      </c>
      <c r="E12" s="62">
        <v>1188425000</v>
      </c>
      <c r="F12" s="109">
        <f t="shared" si="1"/>
        <v>24.686707196499569</v>
      </c>
      <c r="G12" s="111">
        <f t="shared" si="0"/>
        <v>22.856301407324821</v>
      </c>
      <c r="H12" s="110" t="s">
        <v>183</v>
      </c>
      <c r="I12" s="23"/>
    </row>
    <row r="13" spans="1:11" x14ac:dyDescent="0.4">
      <c r="A13" s="23"/>
      <c r="B13" s="80" t="s">
        <v>15</v>
      </c>
      <c r="C13" s="69">
        <f>SUM(C9:C12)</f>
        <v>760434104</v>
      </c>
      <c r="D13" s="90">
        <f>SUM(D9:D12)</f>
        <v>654386327</v>
      </c>
      <c r="E13" s="69">
        <f>SUM(E9:E12)</f>
        <v>3209717004</v>
      </c>
      <c r="F13" s="112"/>
      <c r="G13" s="113"/>
      <c r="H13" s="110"/>
      <c r="I13" s="23"/>
    </row>
    <row r="14" spans="1:11" x14ac:dyDescent="0.4">
      <c r="A14" s="23"/>
      <c r="B14" s="14"/>
      <c r="C14" s="82"/>
      <c r="D14" s="56"/>
      <c r="E14" s="82"/>
      <c r="F14" s="114"/>
      <c r="G14" s="115"/>
      <c r="H14" s="116"/>
      <c r="I14" s="23"/>
    </row>
    <row r="15" spans="1:11" x14ac:dyDescent="0.4">
      <c r="A15" s="23"/>
      <c r="B15" s="54" t="s">
        <v>1</v>
      </c>
      <c r="C15" s="79"/>
      <c r="D15" s="56"/>
      <c r="E15" s="79"/>
      <c r="F15" s="117"/>
      <c r="G15" s="111"/>
      <c r="H15" s="67"/>
      <c r="I15" s="23" t="s">
        <v>11</v>
      </c>
    </row>
    <row r="16" spans="1:11" x14ac:dyDescent="0.4">
      <c r="A16" s="23"/>
      <c r="B16" s="211" t="s">
        <v>157</v>
      </c>
      <c r="C16" s="102">
        <v>197500</v>
      </c>
      <c r="D16" s="247">
        <v>197500</v>
      </c>
      <c r="E16" s="102">
        <v>124648</v>
      </c>
      <c r="F16" s="117">
        <f t="shared" ref="F16" si="2">(C16/E16)*100</f>
        <v>158.44618445542648</v>
      </c>
      <c r="G16" s="117">
        <f>(D16/E16)*100</f>
        <v>158.44618445542648</v>
      </c>
      <c r="H16" s="118"/>
      <c r="I16" s="23"/>
    </row>
    <row r="17" spans="1:10" ht="12.75" customHeight="1" x14ac:dyDescent="0.4">
      <c r="A17" s="23"/>
      <c r="B17" s="211" t="s">
        <v>152</v>
      </c>
      <c r="C17" s="102">
        <v>923997</v>
      </c>
      <c r="D17" s="247">
        <v>923997</v>
      </c>
      <c r="E17" s="102">
        <v>3696615</v>
      </c>
      <c r="F17" s="117">
        <f t="shared" ref="F17" si="3">(C17/E17)*100</f>
        <v>24.995759634151785</v>
      </c>
      <c r="G17" s="117">
        <f>(D17/E17)*100</f>
        <v>24.995759634151785</v>
      </c>
      <c r="H17" s="118"/>
      <c r="I17" s="23"/>
    </row>
    <row r="18" spans="1:10" ht="12.75" customHeight="1" x14ac:dyDescent="0.4">
      <c r="A18" s="23"/>
      <c r="B18" s="212" t="s">
        <v>31</v>
      </c>
      <c r="C18" s="102">
        <v>583420</v>
      </c>
      <c r="D18" s="247">
        <v>441677</v>
      </c>
      <c r="E18" s="102">
        <f>213747/0.08</f>
        <v>2671837.5</v>
      </c>
      <c r="F18" s="117">
        <f t="shared" ref="F18" si="4">(C18/E18)*100</f>
        <v>21.835908808076841</v>
      </c>
      <c r="G18" s="117">
        <f t="shared" ref="G18" si="5">(D18/E18)*100</f>
        <v>16.530833181284414</v>
      </c>
      <c r="H18" s="119"/>
      <c r="I18" s="23"/>
    </row>
    <row r="19" spans="1:10" ht="12.75" customHeight="1" x14ac:dyDescent="0.4">
      <c r="A19" s="23"/>
      <c r="B19" s="211" t="s">
        <v>32</v>
      </c>
      <c r="C19" s="102">
        <v>333107</v>
      </c>
      <c r="D19" s="247">
        <v>333107</v>
      </c>
      <c r="E19" s="102">
        <v>1567059</v>
      </c>
      <c r="F19" s="117">
        <f>(C19/E19)*100</f>
        <v>21.256825684291403</v>
      </c>
      <c r="G19" s="117">
        <f>(D19/E19)*100</f>
        <v>21.256825684291403</v>
      </c>
      <c r="H19" s="119"/>
      <c r="I19" s="23"/>
    </row>
    <row r="20" spans="1:10" ht="12.75" customHeight="1" x14ac:dyDescent="0.4">
      <c r="A20" s="23"/>
      <c r="B20" s="211" t="s">
        <v>33</v>
      </c>
      <c r="C20" s="102">
        <v>1084850</v>
      </c>
      <c r="D20" s="247">
        <f>1084850-9503</f>
        <v>1075347</v>
      </c>
      <c r="E20" s="102">
        <f>395298/0.08</f>
        <v>4941225</v>
      </c>
      <c r="F20" s="117">
        <f>(C20/E20)*100</f>
        <v>21.955081988778087</v>
      </c>
      <c r="G20" s="117">
        <f>(D20/E20)*100</f>
        <v>21.762761258594782</v>
      </c>
      <c r="H20" s="119"/>
      <c r="I20" s="23"/>
    </row>
    <row r="21" spans="1:10" x14ac:dyDescent="0.4">
      <c r="A21" s="23"/>
      <c r="B21" s="80" t="s">
        <v>15</v>
      </c>
      <c r="C21" s="69">
        <f>SUM(C17:C20)</f>
        <v>2925374</v>
      </c>
      <c r="D21" s="90">
        <f>SUM(D17:D20)</f>
        <v>2774128</v>
      </c>
      <c r="E21" s="69">
        <f>SUM(E17:E20)</f>
        <v>12876736.5</v>
      </c>
      <c r="F21" s="113"/>
      <c r="G21" s="113"/>
      <c r="H21" s="120"/>
      <c r="I21" s="23"/>
    </row>
    <row r="22" spans="1:10" x14ac:dyDescent="0.4">
      <c r="A22" s="23"/>
      <c r="B22" s="71"/>
      <c r="C22" s="82"/>
      <c r="D22" s="56"/>
      <c r="E22" s="82"/>
      <c r="F22" s="121"/>
      <c r="G22" s="121"/>
      <c r="H22" s="64"/>
      <c r="I22" s="23"/>
    </row>
    <row r="23" spans="1:10" x14ac:dyDescent="0.4">
      <c r="A23" s="23"/>
      <c r="B23" s="54" t="s">
        <v>90</v>
      </c>
      <c r="C23" s="122"/>
      <c r="D23" s="14"/>
      <c r="E23" s="123"/>
      <c r="F23" s="124"/>
      <c r="G23" s="125"/>
      <c r="H23" s="67"/>
      <c r="I23" s="23"/>
    </row>
    <row r="24" spans="1:10" ht="12.75" customHeight="1" x14ac:dyDescent="0.4">
      <c r="A24" s="23"/>
      <c r="B24" s="211" t="s">
        <v>2</v>
      </c>
      <c r="C24" s="102">
        <v>3684572</v>
      </c>
      <c r="D24" s="247">
        <v>3684572</v>
      </c>
      <c r="E24" s="102">
        <v>18687839</v>
      </c>
      <c r="F24" s="126">
        <f t="shared" ref="F24:F26" si="6">C24/E24*100</f>
        <v>19.716415579136783</v>
      </c>
      <c r="G24" s="126">
        <f>D24/E24*100</f>
        <v>19.716415579136783</v>
      </c>
      <c r="H24" s="59"/>
      <c r="I24" s="23"/>
    </row>
    <row r="25" spans="1:10" ht="12.75" customHeight="1" x14ac:dyDescent="0.4">
      <c r="A25" s="23"/>
      <c r="B25" s="209" t="s">
        <v>171</v>
      </c>
      <c r="C25" s="102">
        <v>973764</v>
      </c>
      <c r="D25" s="247">
        <v>973764</v>
      </c>
      <c r="E25" s="102">
        <v>4826814</v>
      </c>
      <c r="F25" s="126">
        <f t="shared" si="6"/>
        <v>20.174052698115155</v>
      </c>
      <c r="G25" s="126">
        <f>D25/E25*100</f>
        <v>20.174052698115155</v>
      </c>
      <c r="H25" s="59" t="s">
        <v>183</v>
      </c>
      <c r="I25" s="23"/>
    </row>
    <row r="26" spans="1:10" ht="12.75" customHeight="1" x14ac:dyDescent="0.4">
      <c r="A26" s="23"/>
      <c r="B26" s="211" t="s">
        <v>7</v>
      </c>
      <c r="C26" s="102">
        <v>20857528</v>
      </c>
      <c r="D26" s="247">
        <v>20857528</v>
      </c>
      <c r="E26" s="102">
        <v>3883960</v>
      </c>
      <c r="F26" s="100">
        <f t="shared" si="6"/>
        <v>537.01706505731272</v>
      </c>
      <c r="G26" s="100">
        <f>D26/E26*100</f>
        <v>537.01706505731272</v>
      </c>
      <c r="H26" s="59" t="s">
        <v>183</v>
      </c>
      <c r="I26" s="23"/>
    </row>
    <row r="27" spans="1:10" ht="12.75" customHeight="1" x14ac:dyDescent="0.4">
      <c r="A27" s="23"/>
      <c r="B27" s="210" t="s">
        <v>168</v>
      </c>
      <c r="C27" s="102">
        <v>3966600</v>
      </c>
      <c r="D27" s="247">
        <v>3966600</v>
      </c>
      <c r="E27" s="102">
        <f>878085/0.08</f>
        <v>10976062.5</v>
      </c>
      <c r="F27" s="126">
        <f>C27/E27*100</f>
        <v>36.138642614325498</v>
      </c>
      <c r="G27" s="126">
        <f>D27/E27*100</f>
        <v>36.138642614325498</v>
      </c>
      <c r="H27" s="59" t="s">
        <v>183</v>
      </c>
      <c r="I27" s="23"/>
      <c r="J27" s="17"/>
    </row>
    <row r="28" spans="1:10" x14ac:dyDescent="0.4">
      <c r="A28" s="23"/>
      <c r="B28" s="103" t="s">
        <v>15</v>
      </c>
      <c r="C28" s="69">
        <f>SUM(C24:C27)</f>
        <v>29482464</v>
      </c>
      <c r="D28" s="90">
        <f>SUM(D24:D27)</f>
        <v>29482464</v>
      </c>
      <c r="E28" s="69">
        <f>SUM(E24:E27)</f>
        <v>38374675.5</v>
      </c>
      <c r="F28" s="127"/>
      <c r="G28" s="128"/>
      <c r="H28" s="129"/>
      <c r="I28" s="23"/>
    </row>
    <row r="29" spans="1:10" x14ac:dyDescent="0.4">
      <c r="A29" s="23"/>
      <c r="B29" s="71"/>
      <c r="C29" s="82"/>
      <c r="D29" s="56"/>
      <c r="E29" s="82"/>
      <c r="F29" s="130"/>
      <c r="G29" s="130"/>
      <c r="H29" s="108"/>
      <c r="I29" s="23"/>
    </row>
    <row r="30" spans="1:10" ht="12.75" customHeight="1" x14ac:dyDescent="0.4">
      <c r="A30" s="23"/>
      <c r="B30" s="78" t="s">
        <v>111</v>
      </c>
      <c r="C30" s="96"/>
      <c r="D30" s="95"/>
      <c r="E30" s="79"/>
      <c r="F30" s="131"/>
      <c r="H30" s="131"/>
      <c r="I30" s="23"/>
    </row>
    <row r="31" spans="1:10" ht="12.75" customHeight="1" x14ac:dyDescent="0.4">
      <c r="A31" s="23"/>
      <c r="B31" s="211" t="s">
        <v>123</v>
      </c>
      <c r="C31" s="62">
        <v>7452004</v>
      </c>
      <c r="D31" s="248">
        <v>7452004</v>
      </c>
      <c r="E31" s="102"/>
      <c r="F31" s="189"/>
      <c r="G31" s="133"/>
      <c r="H31" s="59" t="s">
        <v>183</v>
      </c>
      <c r="I31" s="23"/>
      <c r="J31" s="17"/>
    </row>
    <row r="32" spans="1:10" ht="12.75" customHeight="1" x14ac:dyDescent="0.4">
      <c r="A32" s="23"/>
      <c r="B32" s="80" t="s">
        <v>15</v>
      </c>
      <c r="C32" s="69">
        <f>SUM(C31:C31)</f>
        <v>7452004</v>
      </c>
      <c r="D32" s="249">
        <f>SUM(D31:D31)</f>
        <v>7452004</v>
      </c>
      <c r="E32" s="69"/>
      <c r="F32" s="135"/>
      <c r="G32" s="133"/>
      <c r="I32" s="23"/>
    </row>
    <row r="33" spans="1:10" ht="12.75" customHeight="1" x14ac:dyDescent="0.4">
      <c r="A33" s="23"/>
      <c r="B33" s="81"/>
      <c r="C33" s="62"/>
      <c r="D33" s="248"/>
      <c r="E33" s="62"/>
      <c r="F33" s="136"/>
      <c r="G33" s="136"/>
      <c r="H33" s="136"/>
      <c r="I33" s="23"/>
    </row>
    <row r="34" spans="1:10" ht="12.75" customHeight="1" x14ac:dyDescent="0.4">
      <c r="A34" s="23"/>
      <c r="B34" s="84"/>
      <c r="C34" s="99"/>
      <c r="D34" s="85"/>
      <c r="E34" s="99"/>
      <c r="F34" s="85"/>
      <c r="I34" s="23"/>
    </row>
    <row r="35" spans="1:10" ht="12.75" customHeight="1" x14ac:dyDescent="0.4">
      <c r="A35" s="23"/>
      <c r="B35" s="78" t="s">
        <v>84</v>
      </c>
      <c r="C35" s="96"/>
      <c r="D35" s="95"/>
      <c r="E35" s="79"/>
      <c r="F35" s="131"/>
      <c r="H35" s="131"/>
      <c r="I35" s="23"/>
    </row>
    <row r="36" spans="1:10" ht="12.75" customHeight="1" x14ac:dyDescent="0.4">
      <c r="A36" s="23"/>
      <c r="B36" s="210" t="s">
        <v>99</v>
      </c>
      <c r="C36" s="102">
        <v>62277</v>
      </c>
      <c r="D36" s="243">
        <v>62277</v>
      </c>
      <c r="E36" s="102"/>
      <c r="F36" s="132"/>
      <c r="G36" s="133"/>
      <c r="H36" s="134"/>
      <c r="I36" s="23"/>
    </row>
    <row r="37" spans="1:10" ht="12.75" customHeight="1" x14ac:dyDescent="0.4">
      <c r="A37" s="23"/>
      <c r="B37" s="210" t="s">
        <v>122</v>
      </c>
      <c r="C37" s="62">
        <v>400782</v>
      </c>
      <c r="D37" s="243">
        <v>400782</v>
      </c>
      <c r="E37" s="102"/>
      <c r="F37" s="132"/>
      <c r="G37" s="133"/>
      <c r="H37" s="59"/>
      <c r="I37" s="23"/>
      <c r="J37" s="17"/>
    </row>
    <row r="38" spans="1:10" ht="12.75" customHeight="1" x14ac:dyDescent="0.4">
      <c r="A38" s="23"/>
      <c r="B38" s="80" t="s">
        <v>15</v>
      </c>
      <c r="C38" s="69">
        <f>SUM(C36:C37)</f>
        <v>463059</v>
      </c>
      <c r="D38" s="245">
        <f>SUM(D36:D37)</f>
        <v>463059</v>
      </c>
      <c r="E38" s="69"/>
      <c r="F38" s="133"/>
      <c r="G38" s="133"/>
      <c r="H38" s="134"/>
      <c r="I38" s="23"/>
      <c r="J38" s="17"/>
    </row>
    <row r="39" spans="1:10" ht="11.25" customHeight="1" x14ac:dyDescent="0.4">
      <c r="A39" s="23"/>
      <c r="B39" s="140" t="s">
        <v>178</v>
      </c>
      <c r="C39" s="69">
        <f>C13+C21+C28+C32+C38-C31</f>
        <v>793305001</v>
      </c>
      <c r="D39" s="90">
        <f>D13+D21+D28+D32+D38-D31</f>
        <v>687105978</v>
      </c>
      <c r="E39" s="69">
        <f>E13+E21+E28+E32+E38-E31</f>
        <v>3260968416</v>
      </c>
      <c r="F39" s="137"/>
      <c r="G39" s="138"/>
      <c r="H39" s="139"/>
      <c r="I39" s="23"/>
    </row>
    <row r="40" spans="1:10" ht="28.9" customHeight="1" x14ac:dyDescent="0.4">
      <c r="A40" s="23"/>
      <c r="C40" s="2"/>
      <c r="I40" s="23"/>
      <c r="J40" s="17"/>
    </row>
    <row r="41" spans="1:10" x14ac:dyDescent="0.4">
      <c r="C41"/>
      <c r="D41"/>
      <c r="E41"/>
      <c r="F41"/>
      <c r="G41"/>
      <c r="H41"/>
      <c r="I41"/>
      <c r="J41"/>
    </row>
    <row r="42" spans="1:10" x14ac:dyDescent="0.4">
      <c r="B42" s="84"/>
      <c r="C42" s="56"/>
      <c r="D42" s="56"/>
      <c r="E42" s="56"/>
      <c r="F42" s="141"/>
      <c r="G42" s="142"/>
      <c r="H42" s="14"/>
      <c r="I42" s="23"/>
    </row>
    <row r="43" spans="1:10" x14ac:dyDescent="0.4">
      <c r="A43" s="22"/>
      <c r="B43" s="84"/>
      <c r="C43" s="85"/>
      <c r="D43" s="56"/>
      <c r="E43" s="85"/>
      <c r="F43" s="143"/>
      <c r="G43" s="143"/>
      <c r="H43" s="14"/>
      <c r="I43" s="23"/>
    </row>
    <row r="44" spans="1:10" x14ac:dyDescent="0.4">
      <c r="A44" s="22"/>
      <c r="B44" s="57"/>
      <c r="D44" s="14"/>
      <c r="I44" s="22"/>
    </row>
    <row r="45" spans="1:10" x14ac:dyDescent="0.4">
      <c r="A45" s="22"/>
      <c r="B45" s="57"/>
      <c r="C45" s="2"/>
      <c r="D45" s="14"/>
      <c r="H45" s="17"/>
      <c r="I45" s="22"/>
    </row>
    <row r="46" spans="1:10" x14ac:dyDescent="0.4">
      <c r="A46" s="22"/>
      <c r="B46" s="57"/>
      <c r="C46" s="2"/>
      <c r="D46" s="14"/>
      <c r="H46" s="17"/>
      <c r="I46" s="22"/>
    </row>
    <row r="47" spans="1:10" x14ac:dyDescent="0.4">
      <c r="A47"/>
      <c r="B47"/>
      <c r="C47" s="2"/>
      <c r="D47" s="14"/>
      <c r="H47" s="17"/>
      <c r="I47" s="22"/>
    </row>
    <row r="48" spans="1:10" x14ac:dyDescent="0.4">
      <c r="A48"/>
      <c r="B48"/>
      <c r="C48" s="85"/>
      <c r="D48" s="56"/>
      <c r="E48" s="85"/>
      <c r="F48" s="193"/>
      <c r="G48" s="143"/>
      <c r="H48" s="86"/>
      <c r="I48" s="22"/>
    </row>
    <row r="49" spans="1:9" x14ac:dyDescent="0.4">
      <c r="A49"/>
      <c r="B49"/>
      <c r="C49" s="2"/>
      <c r="H49" s="17"/>
      <c r="I49" s="22"/>
    </row>
    <row r="50" spans="1:9" x14ac:dyDescent="0.4">
      <c r="A50"/>
      <c r="B50"/>
      <c r="C50" s="2"/>
      <c r="I50" s="21"/>
    </row>
    <row r="51" spans="1:9" x14ac:dyDescent="0.4">
      <c r="I51" s="21"/>
    </row>
  </sheetData>
  <mergeCells count="7">
    <mergeCell ref="B1:H1"/>
    <mergeCell ref="C3:C5"/>
    <mergeCell ref="E3:E5"/>
    <mergeCell ref="G3:G5"/>
    <mergeCell ref="B2:H2"/>
    <mergeCell ref="D3:D5"/>
    <mergeCell ref="F3:F5"/>
  </mergeCells>
  <printOptions horizontalCentered="1"/>
  <pageMargins left="0.19685039370078741" right="0" top="0.59055118110236227" bottom="0.59055118110236227" header="0.39370078740157483" footer="0.39370078740157483"/>
  <pageSetup paperSize="9" scale="95" orientation="portrait" r:id="rId1"/>
  <headerFooter alignWithMargins="0">
    <oddFooter>&amp;C&amp;"+,Regular"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A1:I49"/>
  <sheetViews>
    <sheetView showGridLines="0" zoomScaleNormal="100" zoomScaleSheetLayoutView="100" workbookViewId="0">
      <selection activeCell="B1" sqref="B1:G1"/>
    </sheetView>
  </sheetViews>
  <sheetFormatPr defaultColWidth="9.1328125" defaultRowHeight="13.15" x14ac:dyDescent="0.4"/>
  <cols>
    <col min="1" max="1" width="3.265625" style="2" customWidth="1"/>
    <col min="2" max="2" width="32.1328125" style="2" customWidth="1"/>
    <col min="3" max="7" width="12.73046875" style="2" customWidth="1"/>
    <col min="8" max="8" width="3.265625" style="2" customWidth="1"/>
    <col min="9" max="9" width="14.265625" style="2" customWidth="1"/>
    <col min="10" max="10" width="13.3984375" style="2" customWidth="1"/>
    <col min="11" max="16384" width="9.1328125" style="2"/>
  </cols>
  <sheetData>
    <row r="1" spans="1:9" ht="20.100000000000001" customHeight="1" x14ac:dyDescent="0.45">
      <c r="B1" s="287" t="s">
        <v>88</v>
      </c>
      <c r="C1" s="287"/>
      <c r="D1" s="287"/>
      <c r="E1" s="287"/>
      <c r="F1" s="287"/>
      <c r="G1" s="287"/>
      <c r="H1" s="7"/>
      <c r="I1" s="7"/>
    </row>
    <row r="2" spans="1:9" ht="23.25" customHeight="1" x14ac:dyDescent="0.4">
      <c r="A2" s="21"/>
      <c r="B2" s="286" t="s">
        <v>139</v>
      </c>
      <c r="C2" s="286"/>
      <c r="D2" s="286"/>
      <c r="E2" s="286"/>
      <c r="F2" s="286"/>
      <c r="G2" s="286"/>
      <c r="H2" s="21"/>
      <c r="I2" s="7"/>
    </row>
    <row r="3" spans="1:9" ht="21" customHeight="1" x14ac:dyDescent="0.4">
      <c r="A3" s="21"/>
      <c r="B3" s="14"/>
      <c r="C3" s="291" t="s">
        <v>118</v>
      </c>
      <c r="D3" s="291"/>
      <c r="E3" s="291" t="s">
        <v>119</v>
      </c>
      <c r="F3" s="291"/>
      <c r="G3" s="14"/>
      <c r="H3" s="21"/>
      <c r="I3" s="7"/>
    </row>
    <row r="4" spans="1:9" ht="15.75" customHeight="1" x14ac:dyDescent="0.4">
      <c r="A4" s="21"/>
      <c r="B4" s="50" t="s">
        <v>124</v>
      </c>
      <c r="C4" s="291"/>
      <c r="D4" s="291"/>
      <c r="E4" s="291"/>
      <c r="F4" s="291"/>
      <c r="G4" s="14"/>
      <c r="H4" s="21"/>
      <c r="I4" s="11" t="s">
        <v>11</v>
      </c>
    </row>
    <row r="5" spans="1:9" x14ac:dyDescent="0.4">
      <c r="A5" s="21"/>
      <c r="B5" s="51" t="s">
        <v>3</v>
      </c>
      <c r="C5" s="52" t="s">
        <v>9</v>
      </c>
      <c r="D5" s="51" t="s">
        <v>5</v>
      </c>
      <c r="E5" s="52" t="s">
        <v>22</v>
      </c>
      <c r="F5" s="51" t="s">
        <v>5</v>
      </c>
      <c r="G5" s="51" t="s">
        <v>80</v>
      </c>
      <c r="H5" s="21"/>
      <c r="I5" s="7"/>
    </row>
    <row r="6" spans="1:9" ht="3" customHeight="1" x14ac:dyDescent="0.4">
      <c r="A6" s="21"/>
      <c r="B6" s="14"/>
      <c r="C6" s="53"/>
      <c r="D6" s="14"/>
      <c r="E6" s="53"/>
      <c r="F6" s="14"/>
      <c r="G6" s="14"/>
      <c r="H6" s="21"/>
      <c r="I6" s="7"/>
    </row>
    <row r="7" spans="1:9" x14ac:dyDescent="0.4">
      <c r="A7" s="21"/>
      <c r="B7" s="54" t="s">
        <v>0</v>
      </c>
      <c r="C7" s="55"/>
      <c r="D7" s="56"/>
      <c r="E7" s="55"/>
      <c r="F7" s="56"/>
      <c r="G7" s="59"/>
      <c r="H7" s="21"/>
      <c r="I7" s="7"/>
    </row>
    <row r="8" spans="1:9" x14ac:dyDescent="0.4">
      <c r="A8" s="21"/>
      <c r="B8" s="211" t="s">
        <v>40</v>
      </c>
      <c r="C8" s="242">
        <v>1084757000</v>
      </c>
      <c r="D8" s="243">
        <v>1086578000</v>
      </c>
      <c r="E8" s="242">
        <v>755361000</v>
      </c>
      <c r="F8" s="240">
        <v>759697000</v>
      </c>
      <c r="G8" s="59" t="s">
        <v>183</v>
      </c>
      <c r="H8" s="21"/>
      <c r="I8" s="7"/>
    </row>
    <row r="9" spans="1:9" x14ac:dyDescent="0.4">
      <c r="A9" s="21"/>
      <c r="B9" s="211" t="s">
        <v>10</v>
      </c>
      <c r="C9" s="242">
        <v>1186639000</v>
      </c>
      <c r="D9" s="243">
        <v>1186639000</v>
      </c>
      <c r="E9" s="242">
        <v>789897000</v>
      </c>
      <c r="F9" s="240">
        <v>792558000</v>
      </c>
      <c r="G9" s="59" t="s">
        <v>184</v>
      </c>
      <c r="H9" s="21"/>
      <c r="I9" s="7"/>
    </row>
    <row r="10" spans="1:9" x14ac:dyDescent="0.4">
      <c r="A10" s="21"/>
      <c r="B10" s="209" t="s">
        <v>94</v>
      </c>
      <c r="C10" s="242">
        <v>107139227</v>
      </c>
      <c r="D10" s="243">
        <v>90557851</v>
      </c>
      <c r="E10" s="242">
        <v>112245198</v>
      </c>
      <c r="F10" s="240">
        <v>112751094</v>
      </c>
      <c r="G10" s="59" t="s">
        <v>183</v>
      </c>
      <c r="H10" s="21"/>
      <c r="I10" s="7"/>
    </row>
    <row r="11" spans="1:9" x14ac:dyDescent="0.4">
      <c r="A11" s="21"/>
      <c r="B11" s="211" t="s">
        <v>95</v>
      </c>
      <c r="C11" s="242">
        <v>1544360000</v>
      </c>
      <c r="D11" s="243">
        <v>1544362000</v>
      </c>
      <c r="E11" s="242">
        <v>967863000</v>
      </c>
      <c r="F11" s="240">
        <v>968524000</v>
      </c>
      <c r="G11" s="59" t="s">
        <v>183</v>
      </c>
      <c r="H11" s="21"/>
      <c r="I11" s="7"/>
    </row>
    <row r="12" spans="1:9" ht="15" customHeight="1" x14ac:dyDescent="0.4">
      <c r="A12" s="21"/>
      <c r="B12" s="80" t="s">
        <v>15</v>
      </c>
      <c r="C12" s="99">
        <f>SUM(C8:C11)</f>
        <v>3922895227</v>
      </c>
      <c r="D12" s="90">
        <f>SUM(D8:D11)</f>
        <v>3908136851</v>
      </c>
      <c r="E12" s="69">
        <f>SUM(E8:E11)</f>
        <v>2625366198</v>
      </c>
      <c r="F12" s="245">
        <f>SUM(F8:F11)</f>
        <v>2633530094</v>
      </c>
      <c r="G12" s="70"/>
      <c r="H12" s="21"/>
      <c r="I12" s="7"/>
    </row>
    <row r="13" spans="1:9" x14ac:dyDescent="0.4">
      <c r="A13" s="21"/>
      <c r="B13" s="71"/>
      <c r="C13" s="93"/>
      <c r="D13" s="244"/>
      <c r="E13" s="93"/>
      <c r="F13" s="63"/>
      <c r="G13" s="64"/>
      <c r="H13" s="21"/>
      <c r="I13" s="7"/>
    </row>
    <row r="14" spans="1:9" x14ac:dyDescent="0.4">
      <c r="A14" s="21"/>
      <c r="B14" s="54" t="s">
        <v>1</v>
      </c>
      <c r="C14" s="65"/>
      <c r="D14" s="250"/>
      <c r="E14" s="65"/>
      <c r="F14" s="66"/>
      <c r="G14" s="59"/>
      <c r="H14" s="21"/>
      <c r="I14" s="7"/>
    </row>
    <row r="15" spans="1:9" x14ac:dyDescent="0.4">
      <c r="A15" s="21"/>
      <c r="B15" s="211" t="s">
        <v>156</v>
      </c>
      <c r="C15" s="68">
        <v>0</v>
      </c>
      <c r="D15" s="243">
        <v>0</v>
      </c>
      <c r="E15" s="68">
        <v>172114</v>
      </c>
      <c r="F15" s="240">
        <v>172114</v>
      </c>
      <c r="G15" s="59"/>
      <c r="H15" s="21"/>
      <c r="I15" s="7"/>
    </row>
    <row r="16" spans="1:9" ht="12.75" customHeight="1" x14ac:dyDescent="0.4">
      <c r="A16" s="21"/>
      <c r="B16" s="211" t="s">
        <v>36</v>
      </c>
      <c r="C16" s="68">
        <v>6638091</v>
      </c>
      <c r="D16" s="243">
        <v>6638091</v>
      </c>
      <c r="E16" s="68">
        <v>7699356</v>
      </c>
      <c r="F16" s="240">
        <v>7699356</v>
      </c>
      <c r="G16" s="59"/>
      <c r="H16" s="21"/>
      <c r="I16" s="10"/>
    </row>
    <row r="17" spans="1:9" ht="12.75" customHeight="1" x14ac:dyDescent="0.4">
      <c r="A17" s="21"/>
      <c r="B17" s="211" t="s">
        <v>31</v>
      </c>
      <c r="C17" s="68">
        <v>4863121</v>
      </c>
      <c r="D17" s="243">
        <v>4863121</v>
      </c>
      <c r="E17" s="68">
        <v>5776551</v>
      </c>
      <c r="F17" s="240">
        <v>5776551</v>
      </c>
      <c r="G17" s="59"/>
      <c r="H17" s="21"/>
      <c r="I17" s="7"/>
    </row>
    <row r="18" spans="1:9" ht="12.75" customHeight="1" x14ac:dyDescent="0.4">
      <c r="A18" s="21"/>
      <c r="B18" s="211" t="s">
        <v>32</v>
      </c>
      <c r="C18" s="68">
        <v>2652762</v>
      </c>
      <c r="D18" s="243">
        <v>2652762</v>
      </c>
      <c r="E18" s="68">
        <v>5231776</v>
      </c>
      <c r="F18" s="240">
        <v>5231776</v>
      </c>
      <c r="G18" s="59"/>
      <c r="H18" s="21"/>
      <c r="I18" s="7"/>
    </row>
    <row r="19" spans="1:9" ht="12.75" customHeight="1" x14ac:dyDescent="0.4">
      <c r="A19" s="21"/>
      <c r="B19" s="211" t="s">
        <v>33</v>
      </c>
      <c r="C19" s="68">
        <v>9102128</v>
      </c>
      <c r="D19" s="243">
        <v>9102128</v>
      </c>
      <c r="E19" s="68">
        <v>10965822</v>
      </c>
      <c r="F19" s="240">
        <v>10965822</v>
      </c>
      <c r="G19" s="59"/>
      <c r="H19" s="21"/>
      <c r="I19" s="7"/>
    </row>
    <row r="20" spans="1:9" ht="15" customHeight="1" x14ac:dyDescent="0.4">
      <c r="A20" s="21"/>
      <c r="B20" s="80" t="s">
        <v>15</v>
      </c>
      <c r="C20" s="69">
        <f>+SUM(C16:C19)</f>
        <v>23256102</v>
      </c>
      <c r="D20" s="90">
        <f>SUM(D16:D19)</f>
        <v>23256102</v>
      </c>
      <c r="E20" s="69">
        <f>+SUM(E16:E19)</f>
        <v>29673505</v>
      </c>
      <c r="F20" s="245">
        <f>SUM(F16:F19)</f>
        <v>29673505</v>
      </c>
      <c r="G20" s="70"/>
      <c r="H20" s="21"/>
      <c r="I20" s="7"/>
    </row>
    <row r="21" spans="1:9" x14ac:dyDescent="0.4">
      <c r="A21" s="21"/>
      <c r="B21" s="71"/>
      <c r="C21" s="93"/>
      <c r="D21" s="244"/>
      <c r="E21" s="93"/>
      <c r="F21" s="63"/>
      <c r="G21" s="64"/>
      <c r="H21" s="21"/>
      <c r="I21" s="9"/>
    </row>
    <row r="22" spans="1:9" x14ac:dyDescent="0.4">
      <c r="A22" s="21"/>
      <c r="B22" s="54" t="s">
        <v>90</v>
      </c>
      <c r="C22" s="73"/>
      <c r="D22" s="251"/>
      <c r="E22" s="101"/>
      <c r="F22" s="252"/>
      <c r="G22" s="67"/>
      <c r="H22" s="21"/>
      <c r="I22" s="9"/>
    </row>
    <row r="23" spans="1:9" ht="12.75" customHeight="1" x14ac:dyDescent="0.4">
      <c r="A23" s="21"/>
      <c r="B23" s="211" t="s">
        <v>2</v>
      </c>
      <c r="C23" s="102">
        <v>19747754</v>
      </c>
      <c r="D23" s="248">
        <v>19747754</v>
      </c>
      <c r="E23" s="68"/>
      <c r="F23" s="100"/>
      <c r="G23" s="59"/>
    </row>
    <row r="24" spans="1:9" ht="12.75" customHeight="1" x14ac:dyDescent="0.4">
      <c r="A24" s="21"/>
      <c r="B24" s="209" t="s">
        <v>171</v>
      </c>
      <c r="C24" s="102">
        <v>1389930</v>
      </c>
      <c r="D24" s="248">
        <v>1389930</v>
      </c>
      <c r="E24" s="68"/>
      <c r="F24" s="100"/>
      <c r="G24" s="59" t="s">
        <v>183</v>
      </c>
    </row>
    <row r="25" spans="1:9" ht="13.5" customHeight="1" x14ac:dyDescent="0.4">
      <c r="A25" s="21"/>
      <c r="B25" s="211" t="s">
        <v>7</v>
      </c>
      <c r="C25" s="68">
        <v>170087351</v>
      </c>
      <c r="D25" s="243">
        <v>170087351</v>
      </c>
      <c r="E25" s="68"/>
      <c r="F25" s="100"/>
      <c r="G25" s="59" t="s">
        <v>183</v>
      </c>
      <c r="H25" s="21"/>
      <c r="I25" s="10"/>
    </row>
    <row r="26" spans="1:9" ht="12.75" customHeight="1" x14ac:dyDescent="0.4">
      <c r="A26" s="21"/>
      <c r="B26" s="210" t="s">
        <v>168</v>
      </c>
      <c r="C26" s="65">
        <v>1499410</v>
      </c>
      <c r="D26" s="89">
        <v>1499410</v>
      </c>
      <c r="E26" s="68"/>
      <c r="F26" s="66"/>
      <c r="G26" s="59" t="s">
        <v>183</v>
      </c>
      <c r="H26" s="21"/>
      <c r="I26" s="17"/>
    </row>
    <row r="27" spans="1:9" ht="15" customHeight="1" x14ac:dyDescent="0.4">
      <c r="A27" s="21"/>
      <c r="B27" s="103" t="s">
        <v>15</v>
      </c>
      <c r="C27" s="69">
        <f>SUM(C23:C26)</f>
        <v>192724445</v>
      </c>
      <c r="D27" s="90">
        <f>SUM(D23:D26)</f>
        <v>192724445</v>
      </c>
      <c r="E27" s="104"/>
      <c r="F27" s="105"/>
      <c r="G27" s="70"/>
      <c r="H27" s="21"/>
      <c r="I27" s="9"/>
    </row>
    <row r="28" spans="1:9" ht="22.15" customHeight="1" x14ac:dyDescent="0.4">
      <c r="A28" s="21"/>
      <c r="B28" s="202" t="s">
        <v>125</v>
      </c>
      <c r="C28" s="94">
        <f>C12+C20+C27</f>
        <v>4138875774</v>
      </c>
      <c r="D28" s="95">
        <f>D12+D20+D27</f>
        <v>4124117398</v>
      </c>
      <c r="E28" s="94">
        <f>E12+E20+E27</f>
        <v>2655039703</v>
      </c>
      <c r="F28" s="97">
        <f>F12+F20+F27</f>
        <v>2663203599</v>
      </c>
      <c r="G28" s="106"/>
      <c r="H28" s="21"/>
      <c r="I28" s="9"/>
    </row>
    <row r="29" spans="1:9" x14ac:dyDescent="0.4">
      <c r="A29" s="21"/>
      <c r="B29" s="84"/>
      <c r="C29" s="85"/>
      <c r="D29" s="85"/>
      <c r="E29" s="85"/>
      <c r="F29" s="14"/>
      <c r="G29" s="14"/>
      <c r="H29" s="21"/>
      <c r="I29" s="7"/>
    </row>
    <row r="30" spans="1:9" x14ac:dyDescent="0.4">
      <c r="A30" s="21"/>
      <c r="C30" s="14"/>
      <c r="D30" s="14"/>
      <c r="E30" s="14"/>
      <c r="F30" s="14"/>
      <c r="G30" s="14"/>
      <c r="H30" s="21"/>
      <c r="I30" s="7"/>
    </row>
    <row r="31" spans="1:9" x14ac:dyDescent="0.4">
      <c r="A31" s="22"/>
      <c r="B31" s="57"/>
      <c r="C31" s="57"/>
      <c r="D31" s="57"/>
      <c r="E31" s="14"/>
      <c r="F31" s="14"/>
      <c r="G31" s="14"/>
      <c r="H31" s="21"/>
      <c r="I31" s="7"/>
    </row>
    <row r="32" spans="1:9" x14ac:dyDescent="0.4">
      <c r="A32" s="22"/>
      <c r="B32" s="57"/>
      <c r="C32" s="14"/>
      <c r="D32" s="14"/>
      <c r="E32" s="14"/>
      <c r="F32" s="14"/>
      <c r="G32" s="14"/>
      <c r="H32" s="22"/>
      <c r="I32" s="10"/>
    </row>
    <row r="33" spans="1:9" x14ac:dyDescent="0.4">
      <c r="A33"/>
      <c r="B33"/>
      <c r="C33"/>
      <c r="D33"/>
      <c r="E33"/>
      <c r="F33"/>
      <c r="G33"/>
      <c r="H33"/>
      <c r="I33"/>
    </row>
    <row r="34" spans="1:9" x14ac:dyDescent="0.4">
      <c r="A34"/>
      <c r="B34"/>
      <c r="C34"/>
      <c r="D34"/>
      <c r="E34"/>
      <c r="F34"/>
      <c r="G34"/>
      <c r="H34"/>
      <c r="I34"/>
    </row>
    <row r="35" spans="1:9" s="4" customFormat="1" x14ac:dyDescent="0.4">
      <c r="A35"/>
      <c r="B35"/>
      <c r="C35"/>
      <c r="D35"/>
      <c r="E35"/>
      <c r="F35"/>
      <c r="G35"/>
      <c r="H35"/>
      <c r="I35"/>
    </row>
    <row r="36" spans="1:9" s="4" customFormat="1" x14ac:dyDescent="0.4">
      <c r="A36"/>
      <c r="B36"/>
      <c r="C36"/>
      <c r="D36"/>
      <c r="E36"/>
      <c r="F36"/>
      <c r="G36"/>
      <c r="H36"/>
      <c r="I36"/>
    </row>
    <row r="37" spans="1:9" s="4" customFormat="1" x14ac:dyDescent="0.4"/>
    <row r="38" spans="1:9" x14ac:dyDescent="0.4">
      <c r="A38" s="22"/>
      <c r="C38" s="14"/>
      <c r="D38" s="14"/>
      <c r="E38" s="86"/>
      <c r="F38" s="14"/>
      <c r="G38" s="14"/>
      <c r="H38" s="22"/>
      <c r="I38" s="7"/>
    </row>
    <row r="39" spans="1:9" x14ac:dyDescent="0.4">
      <c r="C39" s="14"/>
      <c r="D39" s="14"/>
      <c r="E39" s="14"/>
      <c r="F39" s="14"/>
      <c r="G39" s="14"/>
      <c r="I39" s="7"/>
    </row>
    <row r="40" spans="1:9" x14ac:dyDescent="0.4">
      <c r="A40" s="7"/>
      <c r="B40" s="98" t="s">
        <v>8</v>
      </c>
      <c r="C40" s="14"/>
      <c r="D40" s="14"/>
      <c r="E40" s="14"/>
      <c r="F40" s="14"/>
      <c r="G40" s="14"/>
      <c r="H40" s="7"/>
      <c r="I40" s="7"/>
    </row>
    <row r="41" spans="1:9" x14ac:dyDescent="0.4">
      <c r="A41" s="7"/>
      <c r="B41" s="14"/>
      <c r="C41" s="14"/>
      <c r="D41" s="14"/>
      <c r="E41" s="14"/>
      <c r="F41" s="14"/>
      <c r="G41" s="14"/>
      <c r="H41" s="7"/>
      <c r="I41" s="7"/>
    </row>
    <row r="42" spans="1:9" x14ac:dyDescent="0.4">
      <c r="B42" s="14"/>
      <c r="C42" s="14"/>
      <c r="D42" s="14"/>
      <c r="E42" s="14"/>
      <c r="F42" s="14"/>
      <c r="G42" s="14"/>
    </row>
    <row r="43" spans="1:9" x14ac:dyDescent="0.4">
      <c r="B43" s="14"/>
      <c r="C43" s="14"/>
      <c r="D43" s="14"/>
      <c r="E43" s="14"/>
      <c r="F43" s="14"/>
      <c r="G43" s="14"/>
    </row>
    <row r="44" spans="1:9" x14ac:dyDescent="0.4">
      <c r="B44" s="14"/>
      <c r="C44" s="14"/>
      <c r="D44" s="14"/>
      <c r="E44" s="14"/>
      <c r="F44" s="14"/>
      <c r="G44" s="14"/>
    </row>
    <row r="45" spans="1:9" x14ac:dyDescent="0.4">
      <c r="B45" s="14"/>
      <c r="C45" s="14"/>
      <c r="D45" s="14"/>
      <c r="E45" s="14"/>
      <c r="F45" s="14"/>
      <c r="G45" s="14"/>
    </row>
    <row r="46" spans="1:9" x14ac:dyDescent="0.4">
      <c r="B46" s="14"/>
      <c r="C46" s="14"/>
      <c r="D46" s="14"/>
      <c r="E46" s="14"/>
      <c r="F46" s="14"/>
      <c r="G46" s="14"/>
    </row>
    <row r="47" spans="1:9" x14ac:dyDescent="0.4">
      <c r="B47" s="14"/>
      <c r="C47" s="14"/>
      <c r="D47" s="14"/>
      <c r="E47" s="14"/>
      <c r="F47" s="14"/>
      <c r="G47" s="14"/>
    </row>
    <row r="48" spans="1:9" x14ac:dyDescent="0.4">
      <c r="B48" s="14"/>
      <c r="C48" s="14"/>
      <c r="D48" s="14"/>
      <c r="E48" s="14"/>
      <c r="F48" s="14"/>
      <c r="G48" s="14"/>
    </row>
    <row r="49" spans="2:7" x14ac:dyDescent="0.4">
      <c r="B49" s="14"/>
      <c r="C49" s="14"/>
      <c r="D49" s="14"/>
      <c r="E49" s="14"/>
      <c r="F49" s="14"/>
      <c r="G49" s="14"/>
    </row>
  </sheetData>
  <mergeCells count="4">
    <mergeCell ref="C3:D4"/>
    <mergeCell ref="E3:F4"/>
    <mergeCell ref="B2:G2"/>
    <mergeCell ref="B1:G1"/>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4</oddFooter>
  </headerFooter>
  <ignoredErrors>
    <ignoredError sqref="D20:E2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FAFB4"/>
  </sheetPr>
  <dimension ref="A1:L28"/>
  <sheetViews>
    <sheetView showGridLines="0" zoomScale="110" zoomScaleNormal="110" zoomScaleSheetLayoutView="100" workbookViewId="0">
      <selection sqref="A1:G1"/>
    </sheetView>
  </sheetViews>
  <sheetFormatPr defaultColWidth="9.1328125" defaultRowHeight="13.15" x14ac:dyDescent="0.4"/>
  <cols>
    <col min="1" max="1" width="3.265625" style="2" customWidth="1"/>
    <col min="2" max="2" width="29.59765625" style="2" customWidth="1"/>
    <col min="3" max="3" width="13.86328125" style="2" customWidth="1"/>
    <col min="4" max="5" width="11.73046875" style="2" customWidth="1"/>
    <col min="6" max="6" width="11.1328125" style="2" customWidth="1"/>
    <col min="7" max="7" width="9.59765625" style="2" customWidth="1"/>
    <col min="8" max="8" width="3.265625" style="2" customWidth="1"/>
    <col min="9" max="16384" width="9.1328125" style="2"/>
  </cols>
  <sheetData>
    <row r="1" spans="1:12" ht="20.100000000000001" customHeight="1" x14ac:dyDescent="0.45">
      <c r="A1" s="287" t="s">
        <v>51</v>
      </c>
      <c r="B1" s="287"/>
      <c r="C1" s="287"/>
      <c r="D1" s="287"/>
      <c r="E1" s="287"/>
      <c r="F1" s="287"/>
      <c r="G1" s="287"/>
      <c r="H1" s="21"/>
    </row>
    <row r="2" spans="1:12" ht="4.5" customHeight="1" x14ac:dyDescent="0.45">
      <c r="B2" s="144"/>
      <c r="C2" s="144"/>
      <c r="D2" s="144"/>
      <c r="E2" s="144"/>
      <c r="F2" s="144"/>
      <c r="G2" s="144"/>
      <c r="H2" s="21"/>
    </row>
    <row r="3" spans="1:12" ht="15" x14ac:dyDescent="0.4">
      <c r="A3" s="286" t="s">
        <v>144</v>
      </c>
      <c r="B3" s="286"/>
      <c r="C3" s="286"/>
      <c r="D3" s="286"/>
      <c r="E3" s="286"/>
      <c r="F3" s="286"/>
      <c r="G3" s="286"/>
      <c r="H3" s="21"/>
    </row>
    <row r="4" spans="1:12" ht="15" x14ac:dyDescent="0.4">
      <c r="B4" s="145"/>
      <c r="C4" s="145"/>
      <c r="D4" s="145"/>
      <c r="E4" s="145"/>
      <c r="F4" s="145"/>
      <c r="G4" s="145"/>
      <c r="H4" s="21"/>
    </row>
    <row r="5" spans="1:12" ht="15.75" customHeight="1" x14ac:dyDescent="0.4">
      <c r="C5" s="146"/>
      <c r="D5" s="146"/>
      <c r="E5" s="146"/>
      <c r="F5" s="14"/>
      <c r="G5" s="14" t="s">
        <v>11</v>
      </c>
      <c r="H5" s="21"/>
    </row>
    <row r="6" spans="1:12" ht="15.75" customHeight="1" x14ac:dyDescent="0.4">
      <c r="B6" s="50" t="s">
        <v>25</v>
      </c>
      <c r="C6" s="147"/>
      <c r="D6" s="147"/>
      <c r="E6" s="147"/>
      <c r="F6" s="86"/>
      <c r="G6" s="86"/>
      <c r="H6" s="21"/>
    </row>
    <row r="7" spans="1:12" x14ac:dyDescent="0.4">
      <c r="B7" s="51" t="s">
        <v>3</v>
      </c>
      <c r="C7" s="51"/>
      <c r="D7" s="292" t="s">
        <v>142</v>
      </c>
      <c r="E7" s="292" t="s">
        <v>140</v>
      </c>
      <c r="F7" s="292" t="s">
        <v>143</v>
      </c>
      <c r="G7" s="292" t="s">
        <v>47</v>
      </c>
      <c r="H7" s="21"/>
    </row>
    <row r="8" spans="1:12" ht="12.75" customHeight="1" x14ac:dyDescent="0.4">
      <c r="B8" s="86"/>
      <c r="C8" s="293" t="s">
        <v>138</v>
      </c>
      <c r="D8" s="292"/>
      <c r="E8" s="292"/>
      <c r="F8" s="292"/>
      <c r="G8" s="292"/>
      <c r="H8" s="21"/>
    </row>
    <row r="9" spans="1:12" x14ac:dyDescent="0.4">
      <c r="B9" s="86"/>
      <c r="C9" s="293"/>
      <c r="D9" s="292"/>
      <c r="E9" s="292"/>
      <c r="F9" s="292"/>
      <c r="G9" s="292"/>
      <c r="H9" s="21"/>
      <c r="I9" s="17"/>
    </row>
    <row r="10" spans="1:12" x14ac:dyDescent="0.4">
      <c r="B10" s="83" t="s">
        <v>53</v>
      </c>
      <c r="C10" s="148"/>
      <c r="D10" s="149"/>
      <c r="E10" s="149"/>
      <c r="F10" s="149"/>
      <c r="G10" s="150"/>
      <c r="H10" s="21"/>
    </row>
    <row r="11" spans="1:12" x14ac:dyDescent="0.4">
      <c r="B11" s="211" t="s">
        <v>128</v>
      </c>
      <c r="C11" s="253">
        <v>379453</v>
      </c>
      <c r="D11" s="253">
        <v>705015</v>
      </c>
      <c r="E11" s="253">
        <v>542917</v>
      </c>
      <c r="F11" s="253">
        <v>1153211</v>
      </c>
      <c r="G11" s="254">
        <f>(E11/F11)*100</f>
        <v>47.078721933800495</v>
      </c>
      <c r="H11" s="21"/>
    </row>
    <row r="12" spans="1:12" x14ac:dyDescent="0.4">
      <c r="B12" s="213" t="s">
        <v>38</v>
      </c>
      <c r="C12" s="255">
        <v>7536</v>
      </c>
      <c r="D12" s="255">
        <v>205404</v>
      </c>
      <c r="E12" s="255">
        <v>126928</v>
      </c>
      <c r="F12" s="256">
        <f>(39813)/0.08</f>
        <v>497662.5</v>
      </c>
      <c r="G12" s="254">
        <f>(E12/F12)*100</f>
        <v>25.504835104111724</v>
      </c>
      <c r="H12" s="21"/>
    </row>
    <row r="13" spans="1:12" x14ac:dyDescent="0.4">
      <c r="B13" s="214" t="s">
        <v>42</v>
      </c>
      <c r="C13" s="253">
        <v>419702</v>
      </c>
      <c r="D13" s="253">
        <v>808536</v>
      </c>
      <c r="E13" s="253">
        <v>602651</v>
      </c>
      <c r="F13" s="253">
        <f>155731/0.08</f>
        <v>1946637.5</v>
      </c>
      <c r="G13" s="254">
        <f t="shared" ref="G13" si="0">(E13/F13)*100</f>
        <v>30.958563163403564</v>
      </c>
      <c r="H13" s="21"/>
    </row>
    <row r="14" spans="1:12" x14ac:dyDescent="0.4">
      <c r="B14" s="214" t="s">
        <v>63</v>
      </c>
      <c r="C14" s="253">
        <v>7883</v>
      </c>
      <c r="D14" s="253">
        <v>50426</v>
      </c>
      <c r="E14" s="253">
        <v>30355</v>
      </c>
      <c r="F14" s="253">
        <f>8825*12.5</f>
        <v>110312.5</v>
      </c>
      <c r="G14" s="254">
        <v>27.5</v>
      </c>
      <c r="H14" s="21"/>
      <c r="I14" s="17"/>
      <c r="J14" s="17"/>
      <c r="K14" s="17"/>
      <c r="L14" s="17"/>
    </row>
    <row r="15" spans="1:12" x14ac:dyDescent="0.4">
      <c r="B15" s="214" t="s">
        <v>16</v>
      </c>
      <c r="C15" s="253">
        <v>276</v>
      </c>
      <c r="D15" s="253">
        <v>30287</v>
      </c>
      <c r="E15" s="255">
        <v>19944</v>
      </c>
      <c r="F15" s="253">
        <v>197703</v>
      </c>
      <c r="G15" s="254">
        <f>(E15/F15)*100</f>
        <v>10.087859061319252</v>
      </c>
      <c r="H15" s="21"/>
    </row>
    <row r="16" spans="1:12" ht="14.25" x14ac:dyDescent="0.4">
      <c r="B16" s="215" t="s">
        <v>180</v>
      </c>
      <c r="C16" s="253">
        <v>26423</v>
      </c>
      <c r="D16" s="253">
        <v>1249521</v>
      </c>
      <c r="E16" s="253">
        <v>550273</v>
      </c>
      <c r="F16" s="253">
        <f>190953/0.08</f>
        <v>2386912.5</v>
      </c>
      <c r="G16" s="254">
        <f t="shared" ref="G16" si="1">(E16/F16)*100</f>
        <v>23.053756683581824</v>
      </c>
      <c r="H16" s="21"/>
      <c r="J16" s="17"/>
    </row>
    <row r="17" spans="1:9" ht="12.75" customHeight="1" x14ac:dyDescent="0.4">
      <c r="B17" s="214" t="s">
        <v>17</v>
      </c>
      <c r="C17" s="253">
        <v>138</v>
      </c>
      <c r="D17" s="253">
        <v>59623</v>
      </c>
      <c r="E17" s="253">
        <v>39717</v>
      </c>
      <c r="F17" s="253">
        <f>23905/0.08</f>
        <v>298812.5</v>
      </c>
      <c r="G17" s="254">
        <v>13.3</v>
      </c>
      <c r="I17" s="21"/>
    </row>
    <row r="18" spans="1:9" ht="12.75" customHeight="1" x14ac:dyDescent="0.4">
      <c r="B18" s="216" t="s">
        <v>86</v>
      </c>
      <c r="C18" s="253">
        <v>22817</v>
      </c>
      <c r="D18" s="253">
        <v>266883</v>
      </c>
      <c r="E18" s="253">
        <v>140418</v>
      </c>
      <c r="F18" s="253">
        <f>6307/0.08</f>
        <v>78837.5</v>
      </c>
      <c r="G18" s="254">
        <v>25.98</v>
      </c>
      <c r="H18" s="21"/>
    </row>
    <row r="19" spans="1:9" x14ac:dyDescent="0.4">
      <c r="B19" s="140" t="s">
        <v>15</v>
      </c>
      <c r="C19" s="151">
        <f>SUM(C11:C18)</f>
        <v>864228</v>
      </c>
      <c r="D19" s="151">
        <f>SUM(D11:D18)</f>
        <v>3375695</v>
      </c>
      <c r="E19" s="151">
        <f>SUM(E11:E18)</f>
        <v>2053203</v>
      </c>
      <c r="F19" s="151">
        <f>SUM(F11:F18)</f>
        <v>6670089</v>
      </c>
      <c r="G19" s="128"/>
      <c r="H19" s="21"/>
    </row>
    <row r="20" spans="1:9" x14ac:dyDescent="0.4">
      <c r="B20" s="71"/>
      <c r="C20" s="56"/>
      <c r="D20" s="56"/>
      <c r="E20" s="56"/>
      <c r="F20" s="56"/>
      <c r="G20" s="143"/>
      <c r="H20" s="21"/>
    </row>
    <row r="21" spans="1:9" x14ac:dyDescent="0.4">
      <c r="H21" s="21"/>
    </row>
    <row r="22" spans="1:9" x14ac:dyDescent="0.4">
      <c r="B22" s="152"/>
      <c r="C22" s="152"/>
      <c r="D22" s="152"/>
      <c r="E22" s="152"/>
      <c r="F22" s="152"/>
      <c r="G22" s="152"/>
      <c r="H22" s="21"/>
    </row>
    <row r="23" spans="1:9" x14ac:dyDescent="0.4">
      <c r="H23" s="21"/>
    </row>
    <row r="24" spans="1:9" x14ac:dyDescent="0.4">
      <c r="A24" s="87" t="s">
        <v>18</v>
      </c>
      <c r="B24" s="57" t="s">
        <v>87</v>
      </c>
      <c r="H24" s="21"/>
    </row>
    <row r="25" spans="1:9" x14ac:dyDescent="0.4">
      <c r="A25" s="87"/>
      <c r="B25" s="57"/>
      <c r="C25" s="14"/>
      <c r="D25" s="86"/>
      <c r="F25" s="14"/>
      <c r="G25" s="14"/>
      <c r="H25" s="22"/>
    </row>
    <row r="26" spans="1:9" x14ac:dyDescent="0.4">
      <c r="A26" s="87"/>
      <c r="B26" s="57"/>
      <c r="C26" s="17"/>
      <c r="D26" s="17"/>
      <c r="H26" s="22"/>
    </row>
    <row r="27" spans="1:9" x14ac:dyDescent="0.4">
      <c r="C27" s="21"/>
      <c r="D27" s="21"/>
      <c r="E27" s="21"/>
      <c r="F27" s="21"/>
      <c r="G27" s="21"/>
      <c r="H27" s="21"/>
    </row>
    <row r="28" spans="1:9" x14ac:dyDescent="0.4">
      <c r="A28" s="21"/>
      <c r="B28" s="21"/>
      <c r="C28" s="21"/>
      <c r="D28" s="21"/>
      <c r="E28" s="21"/>
      <c r="F28" s="21"/>
      <c r="G28" s="21"/>
      <c r="H28" s="21"/>
    </row>
  </sheetData>
  <sortState xmlns:xlrd2="http://schemas.microsoft.com/office/spreadsheetml/2017/richdata2" ref="B13:G23">
    <sortCondition ref="B13"/>
  </sortState>
  <mergeCells count="7">
    <mergeCell ref="A1:G1"/>
    <mergeCell ref="A3:G3"/>
    <mergeCell ref="G7:G9"/>
    <mergeCell ref="D7:D9"/>
    <mergeCell ref="E7:E9"/>
    <mergeCell ref="F7:F9"/>
    <mergeCell ref="C8:C9"/>
  </mergeCells>
  <printOptions horizontalCentered="1"/>
  <pageMargins left="0.51181102362204722" right="0.51181102362204722" top="0.74803149606299213" bottom="0.74803149606299213" header="0.31496062992125984" footer="0.31496062992125984"/>
  <pageSetup paperSize="9" orientation="portrait" r:id="rId1"/>
  <headerFooter alignWithMargins="0">
    <oddFooter>&amp;C&amp;"+,Regular"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FAFB4"/>
    <pageSetUpPr fitToPage="1"/>
  </sheetPr>
  <dimension ref="A1:O88"/>
  <sheetViews>
    <sheetView showGridLines="0" zoomScale="112" zoomScaleNormal="110" zoomScaleSheetLayoutView="100" workbookViewId="0">
      <selection sqref="A1:G1"/>
    </sheetView>
  </sheetViews>
  <sheetFormatPr defaultColWidth="9.1328125" defaultRowHeight="13.15" x14ac:dyDescent="0.4"/>
  <cols>
    <col min="1" max="1" width="3.265625" style="2" customWidth="1"/>
    <col min="2" max="2" width="33.86328125" style="2" customWidth="1"/>
    <col min="3" max="3" width="10.86328125" style="2" customWidth="1"/>
    <col min="4" max="4" width="11.59765625" style="2" customWidth="1"/>
    <col min="5" max="5" width="10.59765625" style="2" customWidth="1"/>
    <col min="6" max="6" width="9.1328125" style="2" customWidth="1"/>
    <col min="7" max="7" width="7.86328125" style="2" customWidth="1"/>
    <col min="8" max="8" width="3.265625" style="2" customWidth="1"/>
    <col min="9" max="16384" width="9.1328125" style="2"/>
  </cols>
  <sheetData>
    <row r="1" spans="1:10" ht="53.25" customHeight="1" x14ac:dyDescent="0.45">
      <c r="A1" s="295" t="s">
        <v>130</v>
      </c>
      <c r="B1" s="295"/>
      <c r="C1" s="295"/>
      <c r="D1" s="295"/>
      <c r="E1" s="295"/>
      <c r="F1" s="295"/>
      <c r="G1" s="295"/>
    </row>
    <row r="2" spans="1:10" ht="3.75" customHeight="1" x14ac:dyDescent="0.45">
      <c r="B2" s="144"/>
      <c r="C2" s="144"/>
      <c r="D2" s="144"/>
      <c r="E2" s="144"/>
      <c r="F2" s="144"/>
      <c r="G2" s="144"/>
    </row>
    <row r="3" spans="1:10" ht="15" x14ac:dyDescent="0.4">
      <c r="A3" s="286" t="s">
        <v>144</v>
      </c>
      <c r="B3" s="286"/>
      <c r="C3" s="286"/>
      <c r="D3" s="286"/>
      <c r="E3" s="286"/>
      <c r="F3" s="286"/>
      <c r="G3" s="286"/>
    </row>
    <row r="4" spans="1:10" ht="9" customHeight="1" x14ac:dyDescent="0.4">
      <c r="B4" s="145"/>
      <c r="C4" s="145"/>
      <c r="D4" s="145"/>
      <c r="E4" s="145"/>
      <c r="F4" s="145"/>
      <c r="G4" s="145"/>
    </row>
    <row r="5" spans="1:10" ht="9.75" customHeight="1" x14ac:dyDescent="0.4">
      <c r="A5" s="14"/>
      <c r="C5" s="146"/>
      <c r="D5" s="146"/>
      <c r="E5" s="146"/>
      <c r="F5" s="14"/>
      <c r="G5" s="14"/>
      <c r="H5" s="14"/>
    </row>
    <row r="6" spans="1:10" ht="17.25" customHeight="1" x14ac:dyDescent="0.4">
      <c r="A6" s="14"/>
      <c r="B6" s="50" t="s">
        <v>23</v>
      </c>
      <c r="C6" s="146"/>
      <c r="D6" s="146"/>
      <c r="E6" s="146"/>
      <c r="F6" s="14"/>
      <c r="G6" s="14"/>
      <c r="H6" s="14"/>
    </row>
    <row r="7" spans="1:10" ht="12.75" customHeight="1" x14ac:dyDescent="0.4">
      <c r="A7" s="14"/>
      <c r="B7" s="51" t="s">
        <v>3</v>
      </c>
      <c r="C7" s="51"/>
      <c r="H7" s="14"/>
    </row>
    <row r="8" spans="1:10" ht="34.5" customHeight="1" x14ac:dyDescent="0.4">
      <c r="A8" s="14"/>
      <c r="B8" s="206" t="s">
        <v>132</v>
      </c>
      <c r="C8" s="232" t="s">
        <v>138</v>
      </c>
      <c r="D8" s="153" t="s">
        <v>145</v>
      </c>
      <c r="E8" s="153" t="s">
        <v>140</v>
      </c>
      <c r="F8" s="153" t="s">
        <v>143</v>
      </c>
      <c r="G8" s="232" t="s">
        <v>48</v>
      </c>
      <c r="H8"/>
      <c r="I8"/>
      <c r="J8"/>
    </row>
    <row r="9" spans="1:10" x14ac:dyDescent="0.4">
      <c r="A9" s="14"/>
      <c r="B9" s="257" t="s">
        <v>52</v>
      </c>
      <c r="C9" s="253">
        <v>1296</v>
      </c>
      <c r="D9" s="253">
        <v>1011776</v>
      </c>
      <c r="E9" s="253">
        <v>906309</v>
      </c>
      <c r="F9" s="253">
        <v>1420540</v>
      </c>
      <c r="G9" s="258">
        <f>E9/F9*100</f>
        <v>63.800315373027161</v>
      </c>
      <c r="H9"/>
      <c r="I9"/>
      <c r="J9"/>
    </row>
    <row r="10" spans="1:10" ht="14.25" x14ac:dyDescent="0.4">
      <c r="A10" s="14"/>
      <c r="B10" s="214" t="s">
        <v>133</v>
      </c>
      <c r="C10" s="253">
        <v>25778</v>
      </c>
      <c r="D10" s="253">
        <v>1183541</v>
      </c>
      <c r="E10" s="253">
        <v>972660</v>
      </c>
      <c r="F10" s="253">
        <v>855462</v>
      </c>
      <c r="G10" s="258">
        <f>E10/F10*100</f>
        <v>113.69996563260554</v>
      </c>
      <c r="H10"/>
      <c r="I10" s="17"/>
      <c r="J10"/>
    </row>
    <row r="11" spans="1:10" ht="14.25" x14ac:dyDescent="0.4">
      <c r="A11" s="14"/>
      <c r="B11" s="214" t="s">
        <v>134</v>
      </c>
      <c r="C11" s="253">
        <v>26125</v>
      </c>
      <c r="D11" s="253">
        <v>90432</v>
      </c>
      <c r="E11" s="253">
        <v>71252</v>
      </c>
      <c r="F11" s="253">
        <v>294427</v>
      </c>
      <c r="G11" s="258">
        <v>20.9</v>
      </c>
      <c r="H11"/>
      <c r="I11" s="17"/>
      <c r="J11"/>
    </row>
    <row r="12" spans="1:10" ht="12.75" customHeight="1" x14ac:dyDescent="0.4">
      <c r="A12" s="14"/>
      <c r="B12" s="214" t="s">
        <v>13</v>
      </c>
      <c r="C12" s="253">
        <v>640000</v>
      </c>
      <c r="D12" s="253">
        <v>2473000</v>
      </c>
      <c r="E12" s="253">
        <v>2119000</v>
      </c>
      <c r="F12" s="253">
        <v>4138593</v>
      </c>
      <c r="G12" s="258">
        <f>E12/F12*100</f>
        <v>51.20097579056457</v>
      </c>
      <c r="H12" s="14"/>
      <c r="I12" s="17"/>
    </row>
    <row r="13" spans="1:10" ht="12.75" customHeight="1" x14ac:dyDescent="0.4">
      <c r="A13" s="14"/>
      <c r="B13" s="216" t="s">
        <v>39</v>
      </c>
      <c r="C13" s="253">
        <v>163449</v>
      </c>
      <c r="D13" s="253">
        <v>447272</v>
      </c>
      <c r="E13" s="253">
        <v>234111</v>
      </c>
      <c r="F13" s="253">
        <v>522569</v>
      </c>
      <c r="G13" s="258">
        <f>E13/F13*100</f>
        <v>44.800016839881437</v>
      </c>
      <c r="H13" s="14"/>
      <c r="I13" s="17"/>
    </row>
    <row r="14" spans="1:10" ht="12.75" customHeight="1" x14ac:dyDescent="0.4">
      <c r="A14" s="14"/>
      <c r="B14" s="214" t="s">
        <v>108</v>
      </c>
      <c r="C14" s="253">
        <v>744546</v>
      </c>
      <c r="D14" s="253">
        <v>3929908</v>
      </c>
      <c r="E14" s="253">
        <v>1388846</v>
      </c>
      <c r="F14" s="253">
        <v>5260780</v>
      </c>
      <c r="G14" s="258">
        <f t="shared" ref="G14:G15" si="0">E14/F14*100</f>
        <v>26.400001520687045</v>
      </c>
      <c r="H14" s="14"/>
      <c r="I14" s="17"/>
      <c r="J14" s="15"/>
    </row>
    <row r="15" spans="1:10" ht="12.75" customHeight="1" x14ac:dyDescent="0.4">
      <c r="A15" s="14"/>
      <c r="B15" s="214" t="s">
        <v>27</v>
      </c>
      <c r="C15" s="253">
        <v>813836</v>
      </c>
      <c r="D15" s="255">
        <v>4391060</v>
      </c>
      <c r="E15" s="255">
        <v>3056351</v>
      </c>
      <c r="F15" s="253">
        <v>4345149</v>
      </c>
      <c r="G15" s="258">
        <f t="shared" si="0"/>
        <v>70.339383068336673</v>
      </c>
      <c r="H15" s="14"/>
      <c r="I15" s="17"/>
    </row>
    <row r="16" spans="1:10" ht="12.75" customHeight="1" x14ac:dyDescent="0.4">
      <c r="A16" s="14"/>
      <c r="B16" s="216" t="s">
        <v>12</v>
      </c>
      <c r="C16" s="253">
        <v>1232759</v>
      </c>
      <c r="D16" s="253">
        <v>4133834</v>
      </c>
      <c r="E16" s="253">
        <v>3022194</v>
      </c>
      <c r="F16" s="253">
        <v>4292889</v>
      </c>
      <c r="G16" s="258">
        <f>E16/F16*100</f>
        <v>70.400003354384424</v>
      </c>
      <c r="H16" s="14"/>
      <c r="I16" s="17"/>
    </row>
    <row r="17" spans="1:11" ht="12.75" customHeight="1" x14ac:dyDescent="0.4">
      <c r="A17" s="14"/>
      <c r="B17" s="216" t="s">
        <v>135</v>
      </c>
      <c r="C17" s="253">
        <v>34480</v>
      </c>
      <c r="D17" s="253">
        <v>188678</v>
      </c>
      <c r="E17" s="253">
        <v>164920</v>
      </c>
      <c r="F17" s="253">
        <v>456839</v>
      </c>
      <c r="G17" s="258">
        <f>E17/F17*100</f>
        <v>36.100245381852247</v>
      </c>
      <c r="H17" s="14"/>
      <c r="I17" s="17"/>
    </row>
    <row r="18" spans="1:11" x14ac:dyDescent="0.4">
      <c r="A18" s="14"/>
      <c r="B18" s="140" t="s">
        <v>4</v>
      </c>
      <c r="C18" s="154">
        <f>SUM(C9:C17)</f>
        <v>3682269</v>
      </c>
      <c r="D18" s="154">
        <f>SUM(D9:D17)</f>
        <v>17849501</v>
      </c>
      <c r="E18" s="154">
        <f>SUM(E9:E17)</f>
        <v>11935643</v>
      </c>
      <c r="F18" s="154">
        <f>SUM(F9:F17)</f>
        <v>21587248</v>
      </c>
      <c r="G18" s="128"/>
      <c r="H18" s="14"/>
    </row>
    <row r="19" spans="1:11" x14ac:dyDescent="0.4">
      <c r="A19" s="14"/>
      <c r="B19" s="84"/>
      <c r="C19" s="85"/>
      <c r="D19" s="85"/>
      <c r="E19" s="85"/>
      <c r="F19" s="85"/>
      <c r="G19" s="142"/>
      <c r="H19" s="14"/>
    </row>
    <row r="20" spans="1:11" ht="14.25" customHeight="1" x14ac:dyDescent="0.4">
      <c r="A20" s="14"/>
      <c r="B20" s="17"/>
      <c r="H20" s="14"/>
    </row>
    <row r="21" spans="1:11" s="4" customFormat="1" ht="12.75" customHeight="1" x14ac:dyDescent="0.4">
      <c r="A21" s="57"/>
      <c r="B21" s="57"/>
      <c r="C21" s="57"/>
      <c r="D21" s="57"/>
      <c r="E21" s="57"/>
      <c r="F21" s="57"/>
      <c r="G21" s="57"/>
      <c r="H21" s="57"/>
    </row>
    <row r="22" spans="1:11" ht="15" x14ac:dyDescent="0.4">
      <c r="A22" s="286" t="s">
        <v>146</v>
      </c>
      <c r="B22" s="286"/>
      <c r="C22" s="286"/>
      <c r="D22" s="286"/>
      <c r="E22" s="286"/>
      <c r="F22" s="286"/>
      <c r="G22" s="286"/>
    </row>
    <row r="23" spans="1:11" ht="9.75" customHeight="1" x14ac:dyDescent="0.4">
      <c r="A23" s="155"/>
      <c r="B23" s="155"/>
      <c r="C23" s="155"/>
      <c r="D23" s="155"/>
      <c r="E23" s="155"/>
      <c r="F23" s="155"/>
      <c r="G23" s="155"/>
      <c r="H23" s="155"/>
    </row>
    <row r="24" spans="1:11" ht="15.75" customHeight="1" x14ac:dyDescent="0.4">
      <c r="A24" s="14"/>
      <c r="B24" s="50" t="s">
        <v>29</v>
      </c>
      <c r="F24" s="88"/>
      <c r="G24" s="88"/>
      <c r="H24" s="14"/>
    </row>
    <row r="25" spans="1:11" x14ac:dyDescent="0.4">
      <c r="A25" s="14"/>
      <c r="B25" s="51" t="s">
        <v>3</v>
      </c>
      <c r="C25" s="186"/>
      <c r="D25" s="186"/>
      <c r="E25" s="156"/>
      <c r="F25" s="14"/>
      <c r="G25" s="14"/>
      <c r="H25" s="14"/>
    </row>
    <row r="26" spans="1:11" ht="7.5" customHeight="1" x14ac:dyDescent="0.4">
      <c r="A26" s="14"/>
      <c r="B26" s="57"/>
      <c r="C26" s="292" t="s">
        <v>148</v>
      </c>
      <c r="D26"/>
      <c r="E26" s="218"/>
      <c r="F26"/>
      <c r="G26"/>
      <c r="H26"/>
      <c r="I26"/>
    </row>
    <row r="27" spans="1:11" x14ac:dyDescent="0.4">
      <c r="A27" s="14"/>
      <c r="B27" s="54" t="s">
        <v>101</v>
      </c>
      <c r="C27" s="296"/>
      <c r="D27"/>
      <c r="E27"/>
      <c r="F27"/>
      <c r="G27"/>
      <c r="H27"/>
      <c r="I27"/>
      <c r="J27" s="17"/>
      <c r="K27" s="16"/>
    </row>
    <row r="28" spans="1:11" x14ac:dyDescent="0.4">
      <c r="A28" s="14"/>
      <c r="B28" s="257" t="s">
        <v>97</v>
      </c>
      <c r="C28" s="253">
        <v>18362</v>
      </c>
      <c r="D28" s="218"/>
      <c r="E28"/>
      <c r="F28"/>
      <c r="G28"/>
      <c r="H28"/>
      <c r="I28"/>
      <c r="J28" s="17"/>
      <c r="K28" s="16"/>
    </row>
    <row r="29" spans="1:11" ht="12.75" customHeight="1" x14ac:dyDescent="0.4">
      <c r="A29" s="14"/>
      <c r="B29" s="214" t="s">
        <v>13</v>
      </c>
      <c r="C29" s="253">
        <v>70359000</v>
      </c>
      <c r="D29" s="218"/>
      <c r="E29"/>
      <c r="F29"/>
      <c r="G29"/>
      <c r="H29"/>
      <c r="I29"/>
    </row>
    <row r="30" spans="1:11" ht="12.75" customHeight="1" x14ac:dyDescent="0.4">
      <c r="A30" s="14"/>
      <c r="B30" s="216" t="s">
        <v>34</v>
      </c>
      <c r="C30" s="253">
        <v>14905656</v>
      </c>
      <c r="D30" s="218"/>
      <c r="E30" s="157"/>
      <c r="H30" s="14"/>
    </row>
    <row r="31" spans="1:11" ht="12.75" customHeight="1" x14ac:dyDescent="0.4">
      <c r="A31" s="14"/>
      <c r="B31" s="214" t="s">
        <v>113</v>
      </c>
      <c r="C31" s="253">
        <v>5588600</v>
      </c>
      <c r="D31" s="218"/>
      <c r="E31" s="157"/>
      <c r="H31" s="14"/>
      <c r="I31" s="17"/>
      <c r="J31" s="17"/>
    </row>
    <row r="32" spans="1:11" ht="12.75" customHeight="1" x14ac:dyDescent="0.4">
      <c r="A32" s="14"/>
      <c r="B32" s="214" t="s">
        <v>24</v>
      </c>
      <c r="C32" s="253">
        <v>45760255</v>
      </c>
      <c r="D32" s="218"/>
      <c r="E32" s="157"/>
      <c r="H32" s="14"/>
      <c r="I32" s="17"/>
      <c r="J32" s="17"/>
    </row>
    <row r="33" spans="1:9" ht="15" customHeight="1" x14ac:dyDescent="0.4">
      <c r="A33" s="14"/>
      <c r="B33" s="257" t="s">
        <v>26</v>
      </c>
      <c r="C33" s="253">
        <v>31760499</v>
      </c>
      <c r="D33" s="218"/>
      <c r="E33" s="157"/>
      <c r="F33"/>
      <c r="G33"/>
      <c r="H33"/>
      <c r="I33"/>
    </row>
    <row r="34" spans="1:9" x14ac:dyDescent="0.4">
      <c r="A34" s="14"/>
      <c r="B34" s="140" t="s">
        <v>15</v>
      </c>
      <c r="C34" s="154">
        <f>SUM(C28:C33)</f>
        <v>168392372</v>
      </c>
      <c r="D34"/>
      <c r="E34" s="85"/>
      <c r="F34"/>
      <c r="G34"/>
      <c r="H34"/>
      <c r="I34"/>
    </row>
    <row r="35" spans="1:9" x14ac:dyDescent="0.4">
      <c r="D35"/>
      <c r="G35" s="14"/>
    </row>
    <row r="36" spans="1:9" ht="15" customHeight="1" x14ac:dyDescent="0.4">
      <c r="A36" s="297" t="s">
        <v>147</v>
      </c>
      <c r="B36" s="297"/>
      <c r="C36" s="297"/>
      <c r="D36" s="297"/>
      <c r="E36" s="297"/>
      <c r="F36" s="297"/>
      <c r="G36" s="297"/>
    </row>
    <row r="37" spans="1:9" ht="16.899999999999999" customHeight="1" x14ac:dyDescent="0.4">
      <c r="A37" s="297"/>
      <c r="B37" s="297"/>
      <c r="C37" s="297"/>
      <c r="D37" s="297"/>
      <c r="E37" s="297"/>
      <c r="F37" s="297"/>
      <c r="G37" s="297"/>
    </row>
    <row r="38" spans="1:9" x14ac:dyDescent="0.4">
      <c r="A38" s="297"/>
      <c r="B38" s="297"/>
      <c r="C38" s="297"/>
      <c r="D38" s="297"/>
      <c r="E38" s="297"/>
      <c r="F38" s="297"/>
      <c r="G38" s="297"/>
    </row>
    <row r="39" spans="1:9" ht="15" x14ac:dyDescent="0.4">
      <c r="A39" s="217"/>
      <c r="B39" s="217"/>
      <c r="C39" s="217"/>
      <c r="D39" s="217"/>
      <c r="E39" s="217"/>
      <c r="F39" s="217"/>
      <c r="G39" s="217"/>
    </row>
    <row r="40" spans="1:9" ht="13.5" customHeight="1" x14ac:dyDescent="0.4">
      <c r="B40" s="50" t="s">
        <v>30</v>
      </c>
      <c r="C40" s="146"/>
      <c r="D40" s="146"/>
    </row>
    <row r="41" spans="1:9" ht="22.5" customHeight="1" x14ac:dyDescent="0.4">
      <c r="B41" s="51" t="s">
        <v>3</v>
      </c>
    </row>
    <row r="42" spans="1:9" ht="27.4" customHeight="1" x14ac:dyDescent="0.4">
      <c r="B42" s="206" t="s">
        <v>127</v>
      </c>
      <c r="C42" s="153" t="s">
        <v>148</v>
      </c>
      <c r="D42"/>
      <c r="E42" s="218"/>
      <c r="F42" s="152"/>
      <c r="G42" s="152"/>
    </row>
    <row r="43" spans="1:9" x14ac:dyDescent="0.4">
      <c r="B43" s="257" t="s">
        <v>97</v>
      </c>
      <c r="C43" s="255">
        <v>22295510</v>
      </c>
      <c r="D43"/>
      <c r="E43" s="218"/>
      <c r="F43" s="152"/>
      <c r="G43" s="152"/>
    </row>
    <row r="44" spans="1:9" x14ac:dyDescent="0.4">
      <c r="B44" s="214" t="s">
        <v>37</v>
      </c>
      <c r="C44" s="253">
        <v>0</v>
      </c>
      <c r="D44"/>
      <c r="E44"/>
      <c r="F44" s="152"/>
      <c r="G44" s="152"/>
    </row>
    <row r="45" spans="1:9" x14ac:dyDescent="0.4">
      <c r="B45" s="214" t="s">
        <v>107</v>
      </c>
      <c r="C45" s="253">
        <v>0</v>
      </c>
      <c r="D45" s="17"/>
      <c r="E45"/>
      <c r="F45" s="152"/>
      <c r="G45" s="152"/>
    </row>
    <row r="46" spans="1:9" x14ac:dyDescent="0.4">
      <c r="B46" s="214" t="s">
        <v>13</v>
      </c>
      <c r="C46" s="253">
        <v>137161000</v>
      </c>
      <c r="D46"/>
      <c r="E46"/>
      <c r="F46" s="152"/>
      <c r="G46" s="152"/>
    </row>
    <row r="47" spans="1:9" x14ac:dyDescent="0.4">
      <c r="B47" s="216" t="s">
        <v>34</v>
      </c>
      <c r="C47" s="253">
        <v>21672949</v>
      </c>
      <c r="D47"/>
      <c r="E47"/>
      <c r="F47" s="152"/>
      <c r="G47" s="152"/>
    </row>
    <row r="48" spans="1:9" x14ac:dyDescent="0.4">
      <c r="B48" s="214" t="s">
        <v>108</v>
      </c>
      <c r="C48" s="253">
        <v>68118200</v>
      </c>
      <c r="D48"/>
      <c r="E48"/>
      <c r="F48" s="152"/>
      <c r="G48" s="152"/>
    </row>
    <row r="49" spans="2:15" x14ac:dyDescent="0.4">
      <c r="B49" s="214" t="s">
        <v>24</v>
      </c>
      <c r="C49" s="253">
        <v>143235756</v>
      </c>
      <c r="D49"/>
      <c r="E49"/>
      <c r="F49" s="152"/>
      <c r="G49" s="152"/>
    </row>
    <row r="50" spans="2:15" x14ac:dyDescent="0.4">
      <c r="B50" s="216" t="s">
        <v>12</v>
      </c>
      <c r="C50" s="253">
        <v>126745102</v>
      </c>
      <c r="D50"/>
      <c r="E50"/>
      <c r="F50" s="152"/>
      <c r="G50" s="152"/>
    </row>
    <row r="51" spans="2:15" x14ac:dyDescent="0.4">
      <c r="B51" s="257" t="s">
        <v>68</v>
      </c>
      <c r="C51" s="253">
        <v>0</v>
      </c>
      <c r="D51" s="17"/>
      <c r="E51"/>
      <c r="F51" s="152"/>
      <c r="G51" s="152"/>
    </row>
    <row r="52" spans="2:15" x14ac:dyDescent="0.4">
      <c r="B52" s="80" t="s">
        <v>15</v>
      </c>
      <c r="C52" s="154">
        <f>+SUM(C43:C51)</f>
        <v>519228517</v>
      </c>
    </row>
    <row r="53" spans="2:15" x14ac:dyDescent="0.4">
      <c r="F53" s="17"/>
    </row>
    <row r="54" spans="2:15" ht="24" customHeight="1" x14ac:dyDescent="0.4">
      <c r="B54" s="50" t="s">
        <v>116</v>
      </c>
      <c r="E54" s="17"/>
      <c r="F54" s="17"/>
      <c r="G54" s="17"/>
      <c r="H54" s="17"/>
      <c r="I54" s="17"/>
      <c r="J54" s="17"/>
      <c r="K54" s="17"/>
      <c r="L54" s="17"/>
    </row>
    <row r="55" spans="2:15" x14ac:dyDescent="0.4">
      <c r="B55" s="51" t="s">
        <v>3</v>
      </c>
      <c r="E55" s="17"/>
      <c r="F55" s="17"/>
      <c r="G55" s="17"/>
      <c r="H55" s="17"/>
      <c r="I55" s="17"/>
      <c r="J55" s="17"/>
      <c r="K55" s="17"/>
      <c r="L55" s="17"/>
    </row>
    <row r="56" spans="2:15" ht="22.9" customHeight="1" x14ac:dyDescent="0.4">
      <c r="B56" s="54" t="s">
        <v>109</v>
      </c>
      <c r="C56" s="153" t="s">
        <v>148</v>
      </c>
      <c r="D56" s="153" t="s">
        <v>149</v>
      </c>
      <c r="E56" s="17"/>
      <c r="F56" s="17"/>
      <c r="G56" s="17"/>
      <c r="H56" s="203"/>
      <c r="I56" s="17"/>
      <c r="J56" s="17"/>
      <c r="K56" s="17"/>
      <c r="L56" s="17"/>
    </row>
    <row r="57" spans="2:15" x14ac:dyDescent="0.4">
      <c r="B57" s="257" t="s">
        <v>158</v>
      </c>
      <c r="C57" s="253">
        <v>15124430</v>
      </c>
      <c r="D57" s="253">
        <v>518362</v>
      </c>
      <c r="E57" s="17"/>
      <c r="F57" s="17"/>
      <c r="G57" s="17"/>
      <c r="H57" s="203"/>
      <c r="I57" s="204"/>
      <c r="J57" s="205"/>
      <c r="K57" s="205"/>
      <c r="L57" s="17"/>
    </row>
    <row r="58" spans="2:15" x14ac:dyDescent="0.4">
      <c r="B58" s="257" t="s">
        <v>52</v>
      </c>
      <c r="C58" s="253">
        <v>12601434</v>
      </c>
      <c r="D58" s="253">
        <v>12579747</v>
      </c>
      <c r="E58" s="17"/>
      <c r="F58" s="17"/>
      <c r="G58" s="17"/>
      <c r="H58" s="203"/>
      <c r="I58" s="204"/>
      <c r="J58" s="205"/>
      <c r="K58" s="205"/>
      <c r="L58" s="17"/>
    </row>
    <row r="59" spans="2:15" x14ac:dyDescent="0.4">
      <c r="B59" s="257" t="s">
        <v>102</v>
      </c>
      <c r="C59" s="253">
        <v>9458165</v>
      </c>
      <c r="D59" s="253">
        <v>9421522</v>
      </c>
      <c r="E59" s="17"/>
      <c r="F59" s="17"/>
      <c r="G59" s="17"/>
      <c r="H59" s="203"/>
      <c r="I59" s="204"/>
      <c r="J59" s="205"/>
      <c r="K59" s="205"/>
      <c r="L59" s="17"/>
    </row>
    <row r="60" spans="2:15" x14ac:dyDescent="0.4">
      <c r="B60" s="214" t="s">
        <v>103</v>
      </c>
      <c r="C60" s="253">
        <v>2507569</v>
      </c>
      <c r="D60" s="253">
        <v>2429104</v>
      </c>
      <c r="E60" s="17"/>
      <c r="F60" s="17"/>
      <c r="G60" s="17"/>
      <c r="H60" s="203"/>
      <c r="I60" s="204"/>
      <c r="J60" s="205"/>
      <c r="K60" s="205"/>
      <c r="L60" s="17"/>
    </row>
    <row r="61" spans="2:15" x14ac:dyDescent="0.4">
      <c r="B61" s="214" t="s">
        <v>104</v>
      </c>
      <c r="C61" s="253">
        <v>6161443</v>
      </c>
      <c r="D61" s="253">
        <v>1850213</v>
      </c>
      <c r="E61" s="226"/>
      <c r="F61" s="226"/>
      <c r="G61" s="226"/>
      <c r="H61" s="229"/>
      <c r="I61" s="230"/>
      <c r="J61" s="231"/>
      <c r="K61" s="231"/>
      <c r="L61" s="226"/>
      <c r="M61" s="227"/>
      <c r="N61" s="227"/>
      <c r="O61" s="227"/>
    </row>
    <row r="62" spans="2:15" x14ac:dyDescent="0.4">
      <c r="B62" s="216" t="s">
        <v>105</v>
      </c>
      <c r="C62" s="253">
        <v>3850081</v>
      </c>
      <c r="D62" s="253">
        <v>3786976</v>
      </c>
      <c r="E62" s="17"/>
      <c r="F62" s="17"/>
      <c r="G62" s="17"/>
      <c r="H62" s="203"/>
      <c r="I62" s="204"/>
      <c r="J62" s="205"/>
      <c r="K62" s="205"/>
      <c r="L62" s="17"/>
    </row>
    <row r="63" spans="2:15" x14ac:dyDescent="0.4">
      <c r="B63" s="214" t="s">
        <v>110</v>
      </c>
      <c r="C63" s="253">
        <v>7880913</v>
      </c>
      <c r="D63" s="253">
        <v>7487712</v>
      </c>
      <c r="E63" s="17"/>
      <c r="F63" s="17"/>
      <c r="G63" s="17"/>
      <c r="H63" s="203"/>
      <c r="I63" s="204"/>
      <c r="J63" s="205"/>
      <c r="K63" s="205"/>
      <c r="L63" s="17"/>
    </row>
    <row r="64" spans="2:15" x14ac:dyDescent="0.4">
      <c r="B64" s="214" t="s">
        <v>159</v>
      </c>
      <c r="C64" s="253">
        <v>17633490</v>
      </c>
      <c r="D64" s="253">
        <v>17627294</v>
      </c>
      <c r="E64" s="17"/>
      <c r="F64" s="17"/>
      <c r="G64" s="17"/>
      <c r="H64" s="203"/>
      <c r="I64" s="204"/>
      <c r="J64" s="205"/>
      <c r="K64" s="205"/>
      <c r="L64" s="17"/>
    </row>
    <row r="65" spans="1:12" x14ac:dyDescent="0.4">
      <c r="B65" s="214" t="s">
        <v>37</v>
      </c>
      <c r="C65" s="253">
        <v>2907714</v>
      </c>
      <c r="D65" s="253">
        <v>656618</v>
      </c>
      <c r="E65" s="17"/>
      <c r="F65" s="17"/>
      <c r="G65" s="17"/>
      <c r="H65" s="203"/>
      <c r="I65" s="204"/>
      <c r="J65" s="205"/>
      <c r="K65" s="205"/>
      <c r="L65" s="17"/>
    </row>
    <row r="66" spans="1:12" x14ac:dyDescent="0.4">
      <c r="B66" s="214" t="s">
        <v>160</v>
      </c>
      <c r="C66" s="253">
        <v>4184146</v>
      </c>
      <c r="D66" s="253">
        <v>4065726</v>
      </c>
      <c r="E66" s="17"/>
      <c r="F66" s="17"/>
      <c r="G66" s="17"/>
      <c r="H66" s="203"/>
      <c r="I66" s="204"/>
      <c r="J66" s="205"/>
      <c r="K66" s="205"/>
      <c r="L66" s="17"/>
    </row>
    <row r="67" spans="1:12" x14ac:dyDescent="0.4">
      <c r="B67" s="214" t="s">
        <v>107</v>
      </c>
      <c r="C67" s="253">
        <v>6638773</v>
      </c>
      <c r="D67" s="253">
        <v>6402718</v>
      </c>
      <c r="E67" s="17"/>
      <c r="F67" s="17"/>
      <c r="G67" s="17"/>
      <c r="H67" s="203"/>
      <c r="I67" s="204"/>
      <c r="J67" s="205"/>
      <c r="K67" s="205"/>
      <c r="L67" s="17"/>
    </row>
    <row r="68" spans="1:12" x14ac:dyDescent="0.4">
      <c r="B68" s="214" t="s">
        <v>13</v>
      </c>
      <c r="C68" s="253">
        <v>38863500</v>
      </c>
      <c r="D68" s="253">
        <v>21791513</v>
      </c>
      <c r="E68" s="17"/>
      <c r="F68" s="17"/>
      <c r="G68" s="17"/>
      <c r="H68" s="203"/>
      <c r="I68" s="204"/>
      <c r="J68" s="205"/>
      <c r="K68" s="205"/>
      <c r="L68" s="17"/>
    </row>
    <row r="69" spans="1:12" x14ac:dyDescent="0.4">
      <c r="B69" s="216" t="s">
        <v>34</v>
      </c>
      <c r="C69" s="253">
        <v>13236717</v>
      </c>
      <c r="D69" s="253">
        <v>10152560</v>
      </c>
      <c r="E69" s="17"/>
      <c r="F69" s="17"/>
      <c r="G69" s="17"/>
      <c r="H69" s="203"/>
      <c r="I69" s="204"/>
      <c r="J69" s="205"/>
      <c r="K69" s="205"/>
      <c r="L69" s="17"/>
    </row>
    <row r="70" spans="1:12" x14ac:dyDescent="0.4">
      <c r="B70" s="214" t="s">
        <v>108</v>
      </c>
      <c r="C70" s="253">
        <v>132423780</v>
      </c>
      <c r="D70" s="253">
        <v>70862244</v>
      </c>
      <c r="E70" s="17"/>
      <c r="F70" s="17"/>
      <c r="G70" s="17"/>
      <c r="H70" s="203"/>
      <c r="I70" s="204"/>
      <c r="J70" s="205"/>
      <c r="K70" s="205"/>
      <c r="L70" s="17"/>
    </row>
    <row r="71" spans="1:12" x14ac:dyDescent="0.4">
      <c r="A71" s="158"/>
      <c r="B71" s="214" t="s">
        <v>24</v>
      </c>
      <c r="C71" s="253">
        <v>81543766</v>
      </c>
      <c r="D71" s="253">
        <v>49772929</v>
      </c>
      <c r="E71" s="86"/>
      <c r="F71" s="204"/>
      <c r="G71" s="204"/>
      <c r="H71" s="203"/>
      <c r="I71" s="17"/>
      <c r="J71" s="17"/>
      <c r="K71" s="17"/>
      <c r="L71" s="17"/>
    </row>
    <row r="72" spans="1:12" ht="14.25" x14ac:dyDescent="0.4">
      <c r="A72" s="158"/>
      <c r="B72" s="216" t="s">
        <v>162</v>
      </c>
      <c r="C72" s="253">
        <v>75651</v>
      </c>
      <c r="D72" s="253">
        <v>75510</v>
      </c>
      <c r="E72" s="86"/>
      <c r="F72" s="204"/>
      <c r="G72" s="204"/>
      <c r="H72" s="203"/>
      <c r="I72" s="17"/>
      <c r="J72" s="17"/>
      <c r="K72" s="17"/>
      <c r="L72" s="17"/>
    </row>
    <row r="73" spans="1:12" ht="14.25" x14ac:dyDescent="0.4">
      <c r="A73" s="158"/>
      <c r="B73" s="216" t="s">
        <v>163</v>
      </c>
      <c r="C73" s="253">
        <v>88695</v>
      </c>
      <c r="D73" s="253">
        <v>88695</v>
      </c>
      <c r="E73" s="86"/>
      <c r="F73" s="204"/>
      <c r="G73" s="204"/>
      <c r="H73" s="203"/>
      <c r="I73" s="17"/>
      <c r="J73" s="17"/>
      <c r="K73" s="17"/>
      <c r="L73" s="17"/>
    </row>
    <row r="74" spans="1:12" ht="14.25" x14ac:dyDescent="0.4">
      <c r="A74" s="158"/>
      <c r="B74" s="216" t="s">
        <v>164</v>
      </c>
      <c r="C74" s="253">
        <v>609410</v>
      </c>
      <c r="D74" s="253">
        <v>597361</v>
      </c>
      <c r="E74" s="86"/>
      <c r="F74" s="204"/>
      <c r="G74" s="204"/>
      <c r="H74" s="203"/>
      <c r="I74" s="17"/>
      <c r="J74" s="17"/>
      <c r="K74" s="17"/>
      <c r="L74" s="17"/>
    </row>
    <row r="75" spans="1:12" x14ac:dyDescent="0.4">
      <c r="A75" s="158"/>
      <c r="B75" s="216" t="s">
        <v>161</v>
      </c>
      <c r="C75" s="253">
        <v>1139687</v>
      </c>
      <c r="D75" s="253">
        <v>1138258</v>
      </c>
      <c r="E75" s="86"/>
      <c r="F75" s="204"/>
      <c r="G75" s="204"/>
      <c r="H75" s="203"/>
      <c r="I75" s="17"/>
      <c r="J75" s="17"/>
      <c r="K75" s="17"/>
      <c r="L75" s="17"/>
    </row>
    <row r="76" spans="1:12" x14ac:dyDescent="0.4">
      <c r="A76" s="14"/>
      <c r="B76" s="216" t="s">
        <v>12</v>
      </c>
      <c r="C76" s="253">
        <v>71761107</v>
      </c>
      <c r="D76" s="253">
        <v>57231346</v>
      </c>
      <c r="E76" s="86"/>
      <c r="F76" s="86"/>
      <c r="G76" s="86"/>
      <c r="H76" s="86"/>
      <c r="I76" s="17"/>
      <c r="J76" s="17"/>
      <c r="K76" s="17"/>
      <c r="L76" s="17"/>
    </row>
    <row r="77" spans="1:12" x14ac:dyDescent="0.4">
      <c r="B77" s="257" t="s">
        <v>68</v>
      </c>
      <c r="C77" s="253">
        <v>18008443</v>
      </c>
      <c r="D77" s="253">
        <v>16965571</v>
      </c>
      <c r="E77" s="17"/>
      <c r="F77" s="17"/>
      <c r="G77" s="17"/>
      <c r="H77" s="17"/>
      <c r="I77" s="17"/>
      <c r="J77" s="17"/>
      <c r="K77" s="17"/>
      <c r="L77" s="17"/>
    </row>
    <row r="78" spans="1:12" x14ac:dyDescent="0.4">
      <c r="B78" s="216" t="s">
        <v>106</v>
      </c>
      <c r="C78" s="253">
        <v>14643326</v>
      </c>
      <c r="D78" s="253">
        <v>14632059</v>
      </c>
      <c r="E78" s="17"/>
      <c r="F78" s="17"/>
      <c r="G78" s="17"/>
      <c r="H78" s="17"/>
      <c r="I78" s="17"/>
      <c r="J78" s="17"/>
      <c r="K78" s="17"/>
      <c r="L78" s="17"/>
    </row>
    <row r="79" spans="1:12" ht="14.25" x14ac:dyDescent="0.4">
      <c r="A79" s="21"/>
      <c r="B79" s="216" t="s">
        <v>165</v>
      </c>
      <c r="C79" s="253">
        <v>1876825</v>
      </c>
      <c r="D79" s="253">
        <v>1865312</v>
      </c>
      <c r="E79" s="190"/>
      <c r="F79" s="190"/>
      <c r="G79" s="190"/>
      <c r="H79" s="190"/>
      <c r="I79" s="190"/>
      <c r="J79" s="17"/>
      <c r="K79" s="17"/>
      <c r="L79" s="17"/>
    </row>
    <row r="80" spans="1:12" ht="12" customHeight="1" x14ac:dyDescent="0.4">
      <c r="A80" s="21"/>
      <c r="B80" s="80" t="s">
        <v>73</v>
      </c>
      <c r="C80" s="154">
        <f>SUM(C57:C79)</f>
        <v>463219065</v>
      </c>
      <c r="D80" s="259">
        <f>SUM(D57:D79)</f>
        <v>311999350</v>
      </c>
      <c r="E80" s="190"/>
      <c r="F80" s="190"/>
      <c r="G80" s="190"/>
      <c r="H80" s="190"/>
      <c r="I80" s="190"/>
      <c r="J80" s="17"/>
      <c r="K80" s="17"/>
      <c r="L80" s="17"/>
    </row>
    <row r="81" spans="1:12" ht="3.75" customHeight="1" x14ac:dyDescent="0.4">
      <c r="A81" s="21"/>
      <c r="B81" s="187"/>
      <c r="C81" s="188"/>
      <c r="D81" s="85"/>
      <c r="E81" s="190"/>
      <c r="F81" s="190"/>
      <c r="G81" s="190"/>
      <c r="H81" s="190"/>
      <c r="I81" s="190"/>
      <c r="J81" s="17"/>
      <c r="K81" s="17"/>
      <c r="L81" s="17"/>
    </row>
    <row r="82" spans="1:12" x14ac:dyDescent="0.4">
      <c r="A82" s="21"/>
      <c r="B82" s="84" t="s">
        <v>126</v>
      </c>
      <c r="C82" s="196">
        <f>+C52+C80</f>
        <v>982447582</v>
      </c>
      <c r="D82" s="85"/>
      <c r="E82" s="190"/>
      <c r="F82" s="190"/>
      <c r="G82" s="190"/>
      <c r="H82" s="190"/>
      <c r="I82" s="190"/>
      <c r="J82" s="17"/>
      <c r="K82" s="17"/>
      <c r="L82" s="17"/>
    </row>
    <row r="83" spans="1:12" x14ac:dyDescent="0.4">
      <c r="A83" s="21"/>
      <c r="B83" s="84"/>
      <c r="C83" s="85"/>
      <c r="D83" s="85"/>
      <c r="E83" s="190"/>
      <c r="F83" s="190"/>
      <c r="G83" s="190"/>
      <c r="H83" s="190"/>
      <c r="I83" s="190"/>
      <c r="J83" s="17"/>
      <c r="K83" s="17"/>
      <c r="L83" s="17"/>
    </row>
    <row r="84" spans="1:12" ht="13.5" customHeight="1" x14ac:dyDescent="0.4">
      <c r="A84" s="158"/>
      <c r="B84" s="195"/>
      <c r="E84" s="17"/>
      <c r="F84" s="17"/>
      <c r="G84" s="17"/>
      <c r="H84" s="17"/>
      <c r="I84" s="17"/>
      <c r="J84" s="17"/>
      <c r="K84" s="17"/>
      <c r="L84" s="17"/>
    </row>
    <row r="85" spans="1:12" x14ac:dyDescent="0.4">
      <c r="A85" s="87" t="s">
        <v>18</v>
      </c>
      <c r="B85" s="57" t="s">
        <v>136</v>
      </c>
      <c r="C85" s="17"/>
      <c r="D85" s="17"/>
      <c r="E85" s="17"/>
      <c r="F85" s="17"/>
      <c r="G85" s="17"/>
    </row>
    <row r="86" spans="1:12" x14ac:dyDescent="0.4">
      <c r="A86" s="87" t="s">
        <v>19</v>
      </c>
      <c r="B86" s="57" t="s">
        <v>166</v>
      </c>
    </row>
    <row r="87" spans="1:12" x14ac:dyDescent="0.4">
      <c r="A87" s="158"/>
      <c r="B87" s="294"/>
      <c r="C87" s="294"/>
      <c r="D87" s="294"/>
      <c r="E87" s="294"/>
      <c r="F87" s="294"/>
      <c r="G87" s="294"/>
      <c r="H87" s="17"/>
    </row>
    <row r="88" spans="1:12" x14ac:dyDescent="0.4">
      <c r="A88" s="158"/>
      <c r="B88" s="195"/>
      <c r="F88" s="159"/>
      <c r="G88" s="159"/>
      <c r="H88" s="17"/>
    </row>
  </sheetData>
  <mergeCells count="6">
    <mergeCell ref="B87:G87"/>
    <mergeCell ref="A1:G1"/>
    <mergeCell ref="A3:G3"/>
    <mergeCell ref="A22:G22"/>
    <mergeCell ref="C26:C27"/>
    <mergeCell ref="A36:G38"/>
  </mergeCells>
  <printOptions horizontalCentered="1"/>
  <pageMargins left="0.19685039370078741" right="0" top="0.59055118110236227" bottom="0.59055118110236227" header="0.39370078740157483" footer="0.39370078740157483"/>
  <pageSetup paperSize="9" scale="70" orientation="portrait" r:id="rId1"/>
  <headerFooter alignWithMargins="0">
    <oddFooter>&amp;C&amp;"+,Regular"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theme="2"/>
  </sheetPr>
  <dimension ref="A1:K70"/>
  <sheetViews>
    <sheetView showGridLines="0" zoomScaleNormal="100" zoomScaleSheetLayoutView="100" workbookViewId="0">
      <selection activeCell="B1" sqref="B1:C1"/>
    </sheetView>
  </sheetViews>
  <sheetFormatPr defaultColWidth="9.86328125" defaultRowHeight="13.15" x14ac:dyDescent="0.4"/>
  <cols>
    <col min="1" max="1" width="3.59765625" style="28" customWidth="1"/>
    <col min="2" max="2" width="55.73046875" style="28" customWidth="1"/>
    <col min="3" max="3" width="9.1328125" style="28" customWidth="1"/>
    <col min="4" max="4" width="3.265625" style="28" customWidth="1"/>
    <col min="5" max="5" width="10.265625" style="28" customWidth="1"/>
    <col min="6" max="6" width="11.59765625" style="28" customWidth="1"/>
    <col min="7" max="7" width="8.73046875" style="28" customWidth="1"/>
    <col min="8" max="8" width="9.73046875" style="28" customWidth="1"/>
    <col min="9" max="9" width="0.1328125" style="28" hidden="1" customWidth="1"/>
    <col min="10" max="10" width="13.59765625" style="28" bestFit="1" customWidth="1"/>
    <col min="11" max="255" width="9.86328125" style="28"/>
    <col min="256" max="256" width="3.59765625" style="28" customWidth="1"/>
    <col min="257" max="257" width="52.1328125" style="28" customWidth="1"/>
    <col min="258" max="258" width="9.1328125" style="28" customWidth="1"/>
    <col min="259" max="259" width="10.265625" style="28" customWidth="1"/>
    <col min="260" max="260" width="1.86328125" style="28" customWidth="1"/>
    <col min="261" max="261" width="10.265625" style="28" customWidth="1"/>
    <col min="262" max="262" width="11.59765625" style="28" customWidth="1"/>
    <col min="263" max="263" width="8.73046875" style="28" customWidth="1"/>
    <col min="264" max="264" width="9.73046875" style="28" customWidth="1"/>
    <col min="265" max="265" width="0" style="28" hidden="1" customWidth="1"/>
    <col min="266" max="266" width="13.59765625" style="28" bestFit="1" customWidth="1"/>
    <col min="267" max="511" width="9.86328125" style="28"/>
    <col min="512" max="512" width="3.59765625" style="28" customWidth="1"/>
    <col min="513" max="513" width="52.1328125" style="28" customWidth="1"/>
    <col min="514" max="514" width="9.1328125" style="28" customWidth="1"/>
    <col min="515" max="515" width="10.265625" style="28" customWidth="1"/>
    <col min="516" max="516" width="1.86328125" style="28" customWidth="1"/>
    <col min="517" max="517" width="10.265625" style="28" customWidth="1"/>
    <col min="518" max="518" width="11.59765625" style="28" customWidth="1"/>
    <col min="519" max="519" width="8.73046875" style="28" customWidth="1"/>
    <col min="520" max="520" width="9.73046875" style="28" customWidth="1"/>
    <col min="521" max="521" width="0" style="28" hidden="1" customWidth="1"/>
    <col min="522" max="522" width="13.59765625" style="28" bestFit="1" customWidth="1"/>
    <col min="523" max="767" width="9.86328125" style="28"/>
    <col min="768" max="768" width="3.59765625" style="28" customWidth="1"/>
    <col min="769" max="769" width="52.1328125" style="28" customWidth="1"/>
    <col min="770" max="770" width="9.1328125" style="28" customWidth="1"/>
    <col min="771" max="771" width="10.265625" style="28" customWidth="1"/>
    <col min="772" max="772" width="1.86328125" style="28" customWidth="1"/>
    <col min="773" max="773" width="10.265625" style="28" customWidth="1"/>
    <col min="774" max="774" width="11.59765625" style="28" customWidth="1"/>
    <col min="775" max="775" width="8.73046875" style="28" customWidth="1"/>
    <col min="776" max="776" width="9.73046875" style="28" customWidth="1"/>
    <col min="777" max="777" width="0" style="28" hidden="1" customWidth="1"/>
    <col min="778" max="778" width="13.59765625" style="28" bestFit="1" customWidth="1"/>
    <col min="779" max="1023" width="9.86328125" style="28"/>
    <col min="1024" max="1024" width="3.59765625" style="28" customWidth="1"/>
    <col min="1025" max="1025" width="52.1328125" style="28" customWidth="1"/>
    <col min="1026" max="1026" width="9.1328125" style="28" customWidth="1"/>
    <col min="1027" max="1027" width="10.265625" style="28" customWidth="1"/>
    <col min="1028" max="1028" width="1.86328125" style="28" customWidth="1"/>
    <col min="1029" max="1029" width="10.265625" style="28" customWidth="1"/>
    <col min="1030" max="1030" width="11.59765625" style="28" customWidth="1"/>
    <col min="1031" max="1031" width="8.73046875" style="28" customWidth="1"/>
    <col min="1032" max="1032" width="9.73046875" style="28" customWidth="1"/>
    <col min="1033" max="1033" width="0" style="28" hidden="1" customWidth="1"/>
    <col min="1034" max="1034" width="13.59765625" style="28" bestFit="1" customWidth="1"/>
    <col min="1035" max="1279" width="9.86328125" style="28"/>
    <col min="1280" max="1280" width="3.59765625" style="28" customWidth="1"/>
    <col min="1281" max="1281" width="52.1328125" style="28" customWidth="1"/>
    <col min="1282" max="1282" width="9.1328125" style="28" customWidth="1"/>
    <col min="1283" max="1283" width="10.265625" style="28" customWidth="1"/>
    <col min="1284" max="1284" width="1.86328125" style="28" customWidth="1"/>
    <col min="1285" max="1285" width="10.265625" style="28" customWidth="1"/>
    <col min="1286" max="1286" width="11.59765625" style="28" customWidth="1"/>
    <col min="1287" max="1287" width="8.73046875" style="28" customWidth="1"/>
    <col min="1288" max="1288" width="9.73046875" style="28" customWidth="1"/>
    <col min="1289" max="1289" width="0" style="28" hidden="1" customWidth="1"/>
    <col min="1290" max="1290" width="13.59765625" style="28" bestFit="1" customWidth="1"/>
    <col min="1291" max="1535" width="9.86328125" style="28"/>
    <col min="1536" max="1536" width="3.59765625" style="28" customWidth="1"/>
    <col min="1537" max="1537" width="52.1328125" style="28" customWidth="1"/>
    <col min="1538" max="1538" width="9.1328125" style="28" customWidth="1"/>
    <col min="1539" max="1539" width="10.265625" style="28" customWidth="1"/>
    <col min="1540" max="1540" width="1.86328125" style="28" customWidth="1"/>
    <col min="1541" max="1541" width="10.265625" style="28" customWidth="1"/>
    <col min="1542" max="1542" width="11.59765625" style="28" customWidth="1"/>
    <col min="1543" max="1543" width="8.73046875" style="28" customWidth="1"/>
    <col min="1544" max="1544" width="9.73046875" style="28" customWidth="1"/>
    <col min="1545" max="1545" width="0" style="28" hidden="1" customWidth="1"/>
    <col min="1546" max="1546" width="13.59765625" style="28" bestFit="1" customWidth="1"/>
    <col min="1547" max="1791" width="9.86328125" style="28"/>
    <col min="1792" max="1792" width="3.59765625" style="28" customWidth="1"/>
    <col min="1793" max="1793" width="52.1328125" style="28" customWidth="1"/>
    <col min="1794" max="1794" width="9.1328125" style="28" customWidth="1"/>
    <col min="1795" max="1795" width="10.265625" style="28" customWidth="1"/>
    <col min="1796" max="1796" width="1.86328125" style="28" customWidth="1"/>
    <col min="1797" max="1797" width="10.265625" style="28" customWidth="1"/>
    <col min="1798" max="1798" width="11.59765625" style="28" customWidth="1"/>
    <col min="1799" max="1799" width="8.73046875" style="28" customWidth="1"/>
    <col min="1800" max="1800" width="9.73046875" style="28" customWidth="1"/>
    <col min="1801" max="1801" width="0" style="28" hidden="1" customWidth="1"/>
    <col min="1802" max="1802" width="13.59765625" style="28" bestFit="1" customWidth="1"/>
    <col min="1803" max="2047" width="9.86328125" style="28"/>
    <col min="2048" max="2048" width="3.59765625" style="28" customWidth="1"/>
    <col min="2049" max="2049" width="52.1328125" style="28" customWidth="1"/>
    <col min="2050" max="2050" width="9.1328125" style="28" customWidth="1"/>
    <col min="2051" max="2051" width="10.265625" style="28" customWidth="1"/>
    <col min="2052" max="2052" width="1.86328125" style="28" customWidth="1"/>
    <col min="2053" max="2053" width="10.265625" style="28" customWidth="1"/>
    <col min="2054" max="2054" width="11.59765625" style="28" customWidth="1"/>
    <col min="2055" max="2055" width="8.73046875" style="28" customWidth="1"/>
    <col min="2056" max="2056" width="9.73046875" style="28" customWidth="1"/>
    <col min="2057" max="2057" width="0" style="28" hidden="1" customWidth="1"/>
    <col min="2058" max="2058" width="13.59765625" style="28" bestFit="1" customWidth="1"/>
    <col min="2059" max="2303" width="9.86328125" style="28"/>
    <col min="2304" max="2304" width="3.59765625" style="28" customWidth="1"/>
    <col min="2305" max="2305" width="52.1328125" style="28" customWidth="1"/>
    <col min="2306" max="2306" width="9.1328125" style="28" customWidth="1"/>
    <col min="2307" max="2307" width="10.265625" style="28" customWidth="1"/>
    <col min="2308" max="2308" width="1.86328125" style="28" customWidth="1"/>
    <col min="2309" max="2309" width="10.265625" style="28" customWidth="1"/>
    <col min="2310" max="2310" width="11.59765625" style="28" customWidth="1"/>
    <col min="2311" max="2311" width="8.73046875" style="28" customWidth="1"/>
    <col min="2312" max="2312" width="9.73046875" style="28" customWidth="1"/>
    <col min="2313" max="2313" width="0" style="28" hidden="1" customWidth="1"/>
    <col min="2314" max="2314" width="13.59765625" style="28" bestFit="1" customWidth="1"/>
    <col min="2315" max="2559" width="9.86328125" style="28"/>
    <col min="2560" max="2560" width="3.59765625" style="28" customWidth="1"/>
    <col min="2561" max="2561" width="52.1328125" style="28" customWidth="1"/>
    <col min="2562" max="2562" width="9.1328125" style="28" customWidth="1"/>
    <col min="2563" max="2563" width="10.265625" style="28" customWidth="1"/>
    <col min="2564" max="2564" width="1.86328125" style="28" customWidth="1"/>
    <col min="2565" max="2565" width="10.265625" style="28" customWidth="1"/>
    <col min="2566" max="2566" width="11.59765625" style="28" customWidth="1"/>
    <col min="2567" max="2567" width="8.73046875" style="28" customWidth="1"/>
    <col min="2568" max="2568" width="9.73046875" style="28" customWidth="1"/>
    <col min="2569" max="2569" width="0" style="28" hidden="1" customWidth="1"/>
    <col min="2570" max="2570" width="13.59765625" style="28" bestFit="1" customWidth="1"/>
    <col min="2571" max="2815" width="9.86328125" style="28"/>
    <col min="2816" max="2816" width="3.59765625" style="28" customWidth="1"/>
    <col min="2817" max="2817" width="52.1328125" style="28" customWidth="1"/>
    <col min="2818" max="2818" width="9.1328125" style="28" customWidth="1"/>
    <col min="2819" max="2819" width="10.265625" style="28" customWidth="1"/>
    <col min="2820" max="2820" width="1.86328125" style="28" customWidth="1"/>
    <col min="2821" max="2821" width="10.265625" style="28" customWidth="1"/>
    <col min="2822" max="2822" width="11.59765625" style="28" customWidth="1"/>
    <col min="2823" max="2823" width="8.73046875" style="28" customWidth="1"/>
    <col min="2824" max="2824" width="9.73046875" style="28" customWidth="1"/>
    <col min="2825" max="2825" width="0" style="28" hidden="1" customWidth="1"/>
    <col min="2826" max="2826" width="13.59765625" style="28" bestFit="1" customWidth="1"/>
    <col min="2827" max="3071" width="9.86328125" style="28"/>
    <col min="3072" max="3072" width="3.59765625" style="28" customWidth="1"/>
    <col min="3073" max="3073" width="52.1328125" style="28" customWidth="1"/>
    <col min="3074" max="3074" width="9.1328125" style="28" customWidth="1"/>
    <col min="3075" max="3075" width="10.265625" style="28" customWidth="1"/>
    <col min="3076" max="3076" width="1.86328125" style="28" customWidth="1"/>
    <col min="3077" max="3077" width="10.265625" style="28" customWidth="1"/>
    <col min="3078" max="3078" width="11.59765625" style="28" customWidth="1"/>
    <col min="3079" max="3079" width="8.73046875" style="28" customWidth="1"/>
    <col min="3080" max="3080" width="9.73046875" style="28" customWidth="1"/>
    <col min="3081" max="3081" width="0" style="28" hidden="1" customWidth="1"/>
    <col min="3082" max="3082" width="13.59765625" style="28" bestFit="1" customWidth="1"/>
    <col min="3083" max="3327" width="9.86328125" style="28"/>
    <col min="3328" max="3328" width="3.59765625" style="28" customWidth="1"/>
    <col min="3329" max="3329" width="52.1328125" style="28" customWidth="1"/>
    <col min="3330" max="3330" width="9.1328125" style="28" customWidth="1"/>
    <col min="3331" max="3331" width="10.265625" style="28" customWidth="1"/>
    <col min="3332" max="3332" width="1.86328125" style="28" customWidth="1"/>
    <col min="3333" max="3333" width="10.265625" style="28" customWidth="1"/>
    <col min="3334" max="3334" width="11.59765625" style="28" customWidth="1"/>
    <col min="3335" max="3335" width="8.73046875" style="28" customWidth="1"/>
    <col min="3336" max="3336" width="9.73046875" style="28" customWidth="1"/>
    <col min="3337" max="3337" width="0" style="28" hidden="1" customWidth="1"/>
    <col min="3338" max="3338" width="13.59765625" style="28" bestFit="1" customWidth="1"/>
    <col min="3339" max="3583" width="9.86328125" style="28"/>
    <col min="3584" max="3584" width="3.59765625" style="28" customWidth="1"/>
    <col min="3585" max="3585" width="52.1328125" style="28" customWidth="1"/>
    <col min="3586" max="3586" width="9.1328125" style="28" customWidth="1"/>
    <col min="3587" max="3587" width="10.265625" style="28" customWidth="1"/>
    <col min="3588" max="3588" width="1.86328125" style="28" customWidth="1"/>
    <col min="3589" max="3589" width="10.265625" style="28" customWidth="1"/>
    <col min="3590" max="3590" width="11.59765625" style="28" customWidth="1"/>
    <col min="3591" max="3591" width="8.73046875" style="28" customWidth="1"/>
    <col min="3592" max="3592" width="9.73046875" style="28" customWidth="1"/>
    <col min="3593" max="3593" width="0" style="28" hidden="1" customWidth="1"/>
    <col min="3594" max="3594" width="13.59765625" style="28" bestFit="1" customWidth="1"/>
    <col min="3595" max="3839" width="9.86328125" style="28"/>
    <col min="3840" max="3840" width="3.59765625" style="28" customWidth="1"/>
    <col min="3841" max="3841" width="52.1328125" style="28" customWidth="1"/>
    <col min="3842" max="3842" width="9.1328125" style="28" customWidth="1"/>
    <col min="3843" max="3843" width="10.265625" style="28" customWidth="1"/>
    <col min="3844" max="3844" width="1.86328125" style="28" customWidth="1"/>
    <col min="3845" max="3845" width="10.265625" style="28" customWidth="1"/>
    <col min="3846" max="3846" width="11.59765625" style="28" customWidth="1"/>
    <col min="3847" max="3847" width="8.73046875" style="28" customWidth="1"/>
    <col min="3848" max="3848" width="9.73046875" style="28" customWidth="1"/>
    <col min="3849" max="3849" width="0" style="28" hidden="1" customWidth="1"/>
    <col min="3850" max="3850" width="13.59765625" style="28" bestFit="1" customWidth="1"/>
    <col min="3851" max="4095" width="9.86328125" style="28"/>
    <col min="4096" max="4096" width="3.59765625" style="28" customWidth="1"/>
    <col min="4097" max="4097" width="52.1328125" style="28" customWidth="1"/>
    <col min="4098" max="4098" width="9.1328125" style="28" customWidth="1"/>
    <col min="4099" max="4099" width="10.265625" style="28" customWidth="1"/>
    <col min="4100" max="4100" width="1.86328125" style="28" customWidth="1"/>
    <col min="4101" max="4101" width="10.265625" style="28" customWidth="1"/>
    <col min="4102" max="4102" width="11.59765625" style="28" customWidth="1"/>
    <col min="4103" max="4103" width="8.73046875" style="28" customWidth="1"/>
    <col min="4104" max="4104" width="9.73046875" style="28" customWidth="1"/>
    <col min="4105" max="4105" width="0" style="28" hidden="1" customWidth="1"/>
    <col min="4106" max="4106" width="13.59765625" style="28" bestFit="1" customWidth="1"/>
    <col min="4107" max="4351" width="9.86328125" style="28"/>
    <col min="4352" max="4352" width="3.59765625" style="28" customWidth="1"/>
    <col min="4353" max="4353" width="52.1328125" style="28" customWidth="1"/>
    <col min="4354" max="4354" width="9.1328125" style="28" customWidth="1"/>
    <col min="4355" max="4355" width="10.265625" style="28" customWidth="1"/>
    <col min="4356" max="4356" width="1.86328125" style="28" customWidth="1"/>
    <col min="4357" max="4357" width="10.265625" style="28" customWidth="1"/>
    <col min="4358" max="4358" width="11.59765625" style="28" customWidth="1"/>
    <col min="4359" max="4359" width="8.73046875" style="28" customWidth="1"/>
    <col min="4360" max="4360" width="9.73046875" style="28" customWidth="1"/>
    <col min="4361" max="4361" width="0" style="28" hidden="1" customWidth="1"/>
    <col min="4362" max="4362" width="13.59765625" style="28" bestFit="1" customWidth="1"/>
    <col min="4363" max="4607" width="9.86328125" style="28"/>
    <col min="4608" max="4608" width="3.59765625" style="28" customWidth="1"/>
    <col min="4609" max="4609" width="52.1328125" style="28" customWidth="1"/>
    <col min="4610" max="4610" width="9.1328125" style="28" customWidth="1"/>
    <col min="4611" max="4611" width="10.265625" style="28" customWidth="1"/>
    <col min="4612" max="4612" width="1.86328125" style="28" customWidth="1"/>
    <col min="4613" max="4613" width="10.265625" style="28" customWidth="1"/>
    <col min="4614" max="4614" width="11.59765625" style="28" customWidth="1"/>
    <col min="4615" max="4615" width="8.73046875" style="28" customWidth="1"/>
    <col min="4616" max="4616" width="9.73046875" style="28" customWidth="1"/>
    <col min="4617" max="4617" width="0" style="28" hidden="1" customWidth="1"/>
    <col min="4618" max="4618" width="13.59765625" style="28" bestFit="1" customWidth="1"/>
    <col min="4619" max="4863" width="9.86328125" style="28"/>
    <col min="4864" max="4864" width="3.59765625" style="28" customWidth="1"/>
    <col min="4865" max="4865" width="52.1328125" style="28" customWidth="1"/>
    <col min="4866" max="4866" width="9.1328125" style="28" customWidth="1"/>
    <col min="4867" max="4867" width="10.265625" style="28" customWidth="1"/>
    <col min="4868" max="4868" width="1.86328125" style="28" customWidth="1"/>
    <col min="4869" max="4869" width="10.265625" style="28" customWidth="1"/>
    <col min="4870" max="4870" width="11.59765625" style="28" customWidth="1"/>
    <col min="4871" max="4871" width="8.73046875" style="28" customWidth="1"/>
    <col min="4872" max="4872" width="9.73046875" style="28" customWidth="1"/>
    <col min="4873" max="4873" width="0" style="28" hidden="1" customWidth="1"/>
    <col min="4874" max="4874" width="13.59765625" style="28" bestFit="1" customWidth="1"/>
    <col min="4875" max="5119" width="9.86328125" style="28"/>
    <col min="5120" max="5120" width="3.59765625" style="28" customWidth="1"/>
    <col min="5121" max="5121" width="52.1328125" style="28" customWidth="1"/>
    <col min="5122" max="5122" width="9.1328125" style="28" customWidth="1"/>
    <col min="5123" max="5123" width="10.265625" style="28" customWidth="1"/>
    <col min="5124" max="5124" width="1.86328125" style="28" customWidth="1"/>
    <col min="5125" max="5125" width="10.265625" style="28" customWidth="1"/>
    <col min="5126" max="5126" width="11.59765625" style="28" customWidth="1"/>
    <col min="5127" max="5127" width="8.73046875" style="28" customWidth="1"/>
    <col min="5128" max="5128" width="9.73046875" style="28" customWidth="1"/>
    <col min="5129" max="5129" width="0" style="28" hidden="1" customWidth="1"/>
    <col min="5130" max="5130" width="13.59765625" style="28" bestFit="1" customWidth="1"/>
    <col min="5131" max="5375" width="9.86328125" style="28"/>
    <col min="5376" max="5376" width="3.59765625" style="28" customWidth="1"/>
    <col min="5377" max="5377" width="52.1328125" style="28" customWidth="1"/>
    <col min="5378" max="5378" width="9.1328125" style="28" customWidth="1"/>
    <col min="5379" max="5379" width="10.265625" style="28" customWidth="1"/>
    <col min="5380" max="5380" width="1.86328125" style="28" customWidth="1"/>
    <col min="5381" max="5381" width="10.265625" style="28" customWidth="1"/>
    <col min="5382" max="5382" width="11.59765625" style="28" customWidth="1"/>
    <col min="5383" max="5383" width="8.73046875" style="28" customWidth="1"/>
    <col min="5384" max="5384" width="9.73046875" style="28" customWidth="1"/>
    <col min="5385" max="5385" width="0" style="28" hidden="1" customWidth="1"/>
    <col min="5386" max="5386" width="13.59765625" style="28" bestFit="1" customWidth="1"/>
    <col min="5387" max="5631" width="9.86328125" style="28"/>
    <col min="5632" max="5632" width="3.59765625" style="28" customWidth="1"/>
    <col min="5633" max="5633" width="52.1328125" style="28" customWidth="1"/>
    <col min="5634" max="5634" width="9.1328125" style="28" customWidth="1"/>
    <col min="5635" max="5635" width="10.265625" style="28" customWidth="1"/>
    <col min="5636" max="5636" width="1.86328125" style="28" customWidth="1"/>
    <col min="5637" max="5637" width="10.265625" style="28" customWidth="1"/>
    <col min="5638" max="5638" width="11.59765625" style="28" customWidth="1"/>
    <col min="5639" max="5639" width="8.73046875" style="28" customWidth="1"/>
    <col min="5640" max="5640" width="9.73046875" style="28" customWidth="1"/>
    <col min="5641" max="5641" width="0" style="28" hidden="1" customWidth="1"/>
    <col min="5642" max="5642" width="13.59765625" style="28" bestFit="1" customWidth="1"/>
    <col min="5643" max="5887" width="9.86328125" style="28"/>
    <col min="5888" max="5888" width="3.59765625" style="28" customWidth="1"/>
    <col min="5889" max="5889" width="52.1328125" style="28" customWidth="1"/>
    <col min="5890" max="5890" width="9.1328125" style="28" customWidth="1"/>
    <col min="5891" max="5891" width="10.265625" style="28" customWidth="1"/>
    <col min="5892" max="5892" width="1.86328125" style="28" customWidth="1"/>
    <col min="5893" max="5893" width="10.265625" style="28" customWidth="1"/>
    <col min="5894" max="5894" width="11.59765625" style="28" customWidth="1"/>
    <col min="5895" max="5895" width="8.73046875" style="28" customWidth="1"/>
    <col min="5896" max="5896" width="9.73046875" style="28" customWidth="1"/>
    <col min="5897" max="5897" width="0" style="28" hidden="1" customWidth="1"/>
    <col min="5898" max="5898" width="13.59765625" style="28" bestFit="1" customWidth="1"/>
    <col min="5899" max="6143" width="9.86328125" style="28"/>
    <col min="6144" max="6144" width="3.59765625" style="28" customWidth="1"/>
    <col min="6145" max="6145" width="52.1328125" style="28" customWidth="1"/>
    <col min="6146" max="6146" width="9.1328125" style="28" customWidth="1"/>
    <col min="6147" max="6147" width="10.265625" style="28" customWidth="1"/>
    <col min="6148" max="6148" width="1.86328125" style="28" customWidth="1"/>
    <col min="6149" max="6149" width="10.265625" style="28" customWidth="1"/>
    <col min="6150" max="6150" width="11.59765625" style="28" customWidth="1"/>
    <col min="6151" max="6151" width="8.73046875" style="28" customWidth="1"/>
    <col min="6152" max="6152" width="9.73046875" style="28" customWidth="1"/>
    <col min="6153" max="6153" width="0" style="28" hidden="1" customWidth="1"/>
    <col min="6154" max="6154" width="13.59765625" style="28" bestFit="1" customWidth="1"/>
    <col min="6155" max="6399" width="9.86328125" style="28"/>
    <col min="6400" max="6400" width="3.59765625" style="28" customWidth="1"/>
    <col min="6401" max="6401" width="52.1328125" style="28" customWidth="1"/>
    <col min="6402" max="6402" width="9.1328125" style="28" customWidth="1"/>
    <col min="6403" max="6403" width="10.265625" style="28" customWidth="1"/>
    <col min="6404" max="6404" width="1.86328125" style="28" customWidth="1"/>
    <col min="6405" max="6405" width="10.265625" style="28" customWidth="1"/>
    <col min="6406" max="6406" width="11.59765625" style="28" customWidth="1"/>
    <col min="6407" max="6407" width="8.73046875" style="28" customWidth="1"/>
    <col min="6408" max="6408" width="9.73046875" style="28" customWidth="1"/>
    <col min="6409" max="6409" width="0" style="28" hidden="1" customWidth="1"/>
    <col min="6410" max="6410" width="13.59765625" style="28" bestFit="1" customWidth="1"/>
    <col min="6411" max="6655" width="9.86328125" style="28"/>
    <col min="6656" max="6656" width="3.59765625" style="28" customWidth="1"/>
    <col min="6657" max="6657" width="52.1328125" style="28" customWidth="1"/>
    <col min="6658" max="6658" width="9.1328125" style="28" customWidth="1"/>
    <col min="6659" max="6659" width="10.265625" style="28" customWidth="1"/>
    <col min="6660" max="6660" width="1.86328125" style="28" customWidth="1"/>
    <col min="6661" max="6661" width="10.265625" style="28" customWidth="1"/>
    <col min="6662" max="6662" width="11.59765625" style="28" customWidth="1"/>
    <col min="6663" max="6663" width="8.73046875" style="28" customWidth="1"/>
    <col min="6664" max="6664" width="9.73046875" style="28" customWidth="1"/>
    <col min="6665" max="6665" width="0" style="28" hidden="1" customWidth="1"/>
    <col min="6666" max="6666" width="13.59765625" style="28" bestFit="1" customWidth="1"/>
    <col min="6667" max="6911" width="9.86328125" style="28"/>
    <col min="6912" max="6912" width="3.59765625" style="28" customWidth="1"/>
    <col min="6913" max="6913" width="52.1328125" style="28" customWidth="1"/>
    <col min="6914" max="6914" width="9.1328125" style="28" customWidth="1"/>
    <col min="6915" max="6915" width="10.265625" style="28" customWidth="1"/>
    <col min="6916" max="6916" width="1.86328125" style="28" customWidth="1"/>
    <col min="6917" max="6917" width="10.265625" style="28" customWidth="1"/>
    <col min="6918" max="6918" width="11.59765625" style="28" customWidth="1"/>
    <col min="6919" max="6919" width="8.73046875" style="28" customWidth="1"/>
    <col min="6920" max="6920" width="9.73046875" style="28" customWidth="1"/>
    <col min="6921" max="6921" width="0" style="28" hidden="1" customWidth="1"/>
    <col min="6922" max="6922" width="13.59765625" style="28" bestFit="1" customWidth="1"/>
    <col min="6923" max="7167" width="9.86328125" style="28"/>
    <col min="7168" max="7168" width="3.59765625" style="28" customWidth="1"/>
    <col min="7169" max="7169" width="52.1328125" style="28" customWidth="1"/>
    <col min="7170" max="7170" width="9.1328125" style="28" customWidth="1"/>
    <col min="7171" max="7171" width="10.265625" style="28" customWidth="1"/>
    <col min="7172" max="7172" width="1.86328125" style="28" customWidth="1"/>
    <col min="7173" max="7173" width="10.265625" style="28" customWidth="1"/>
    <col min="7174" max="7174" width="11.59765625" style="28" customWidth="1"/>
    <col min="7175" max="7175" width="8.73046875" style="28" customWidth="1"/>
    <col min="7176" max="7176" width="9.73046875" style="28" customWidth="1"/>
    <col min="7177" max="7177" width="0" style="28" hidden="1" customWidth="1"/>
    <col min="7178" max="7178" width="13.59765625" style="28" bestFit="1" customWidth="1"/>
    <col min="7179" max="7423" width="9.86328125" style="28"/>
    <col min="7424" max="7424" width="3.59765625" style="28" customWidth="1"/>
    <col min="7425" max="7425" width="52.1328125" style="28" customWidth="1"/>
    <col min="7426" max="7426" width="9.1328125" style="28" customWidth="1"/>
    <col min="7427" max="7427" width="10.265625" style="28" customWidth="1"/>
    <col min="7428" max="7428" width="1.86328125" style="28" customWidth="1"/>
    <col min="7429" max="7429" width="10.265625" style="28" customWidth="1"/>
    <col min="7430" max="7430" width="11.59765625" style="28" customWidth="1"/>
    <col min="7431" max="7431" width="8.73046875" style="28" customWidth="1"/>
    <col min="7432" max="7432" width="9.73046875" style="28" customWidth="1"/>
    <col min="7433" max="7433" width="0" style="28" hidden="1" customWidth="1"/>
    <col min="7434" max="7434" width="13.59765625" style="28" bestFit="1" customWidth="1"/>
    <col min="7435" max="7679" width="9.86328125" style="28"/>
    <col min="7680" max="7680" width="3.59765625" style="28" customWidth="1"/>
    <col min="7681" max="7681" width="52.1328125" style="28" customWidth="1"/>
    <col min="7682" max="7682" width="9.1328125" style="28" customWidth="1"/>
    <col min="7683" max="7683" width="10.265625" style="28" customWidth="1"/>
    <col min="7684" max="7684" width="1.86328125" style="28" customWidth="1"/>
    <col min="7685" max="7685" width="10.265625" style="28" customWidth="1"/>
    <col min="7686" max="7686" width="11.59765625" style="28" customWidth="1"/>
    <col min="7687" max="7687" width="8.73046875" style="28" customWidth="1"/>
    <col min="7688" max="7688" width="9.73046875" style="28" customWidth="1"/>
    <col min="7689" max="7689" width="0" style="28" hidden="1" customWidth="1"/>
    <col min="7690" max="7690" width="13.59765625" style="28" bestFit="1" customWidth="1"/>
    <col min="7691" max="7935" width="9.86328125" style="28"/>
    <col min="7936" max="7936" width="3.59765625" style="28" customWidth="1"/>
    <col min="7937" max="7937" width="52.1328125" style="28" customWidth="1"/>
    <col min="7938" max="7938" width="9.1328125" style="28" customWidth="1"/>
    <col min="7939" max="7939" width="10.265625" style="28" customWidth="1"/>
    <col min="7940" max="7940" width="1.86328125" style="28" customWidth="1"/>
    <col min="7941" max="7941" width="10.265625" style="28" customWidth="1"/>
    <col min="7942" max="7942" width="11.59765625" style="28" customWidth="1"/>
    <col min="7943" max="7943" width="8.73046875" style="28" customWidth="1"/>
    <col min="7944" max="7944" width="9.73046875" style="28" customWidth="1"/>
    <col min="7945" max="7945" width="0" style="28" hidden="1" customWidth="1"/>
    <col min="7946" max="7946" width="13.59765625" style="28" bestFit="1" customWidth="1"/>
    <col min="7947" max="8191" width="9.86328125" style="28"/>
    <col min="8192" max="8192" width="3.59765625" style="28" customWidth="1"/>
    <col min="8193" max="8193" width="52.1328125" style="28" customWidth="1"/>
    <col min="8194" max="8194" width="9.1328125" style="28" customWidth="1"/>
    <col min="8195" max="8195" width="10.265625" style="28" customWidth="1"/>
    <col min="8196" max="8196" width="1.86328125" style="28" customWidth="1"/>
    <col min="8197" max="8197" width="10.265625" style="28" customWidth="1"/>
    <col min="8198" max="8198" width="11.59765625" style="28" customWidth="1"/>
    <col min="8199" max="8199" width="8.73046875" style="28" customWidth="1"/>
    <col min="8200" max="8200" width="9.73046875" style="28" customWidth="1"/>
    <col min="8201" max="8201" width="0" style="28" hidden="1" customWidth="1"/>
    <col min="8202" max="8202" width="13.59765625" style="28" bestFit="1" customWidth="1"/>
    <col min="8203" max="8447" width="9.86328125" style="28"/>
    <col min="8448" max="8448" width="3.59765625" style="28" customWidth="1"/>
    <col min="8449" max="8449" width="52.1328125" style="28" customWidth="1"/>
    <col min="8450" max="8450" width="9.1328125" style="28" customWidth="1"/>
    <col min="8451" max="8451" width="10.265625" style="28" customWidth="1"/>
    <col min="8452" max="8452" width="1.86328125" style="28" customWidth="1"/>
    <col min="8453" max="8453" width="10.265625" style="28" customWidth="1"/>
    <col min="8454" max="8454" width="11.59765625" style="28" customWidth="1"/>
    <col min="8455" max="8455" width="8.73046875" style="28" customWidth="1"/>
    <col min="8456" max="8456" width="9.73046875" style="28" customWidth="1"/>
    <col min="8457" max="8457" width="0" style="28" hidden="1" customWidth="1"/>
    <col min="8458" max="8458" width="13.59765625" style="28" bestFit="1" customWidth="1"/>
    <col min="8459" max="8703" width="9.86328125" style="28"/>
    <col min="8704" max="8704" width="3.59765625" style="28" customWidth="1"/>
    <col min="8705" max="8705" width="52.1328125" style="28" customWidth="1"/>
    <col min="8706" max="8706" width="9.1328125" style="28" customWidth="1"/>
    <col min="8707" max="8707" width="10.265625" style="28" customWidth="1"/>
    <col min="8708" max="8708" width="1.86328125" style="28" customWidth="1"/>
    <col min="8709" max="8709" width="10.265625" style="28" customWidth="1"/>
    <col min="8710" max="8710" width="11.59765625" style="28" customWidth="1"/>
    <col min="8711" max="8711" width="8.73046875" style="28" customWidth="1"/>
    <col min="8712" max="8712" width="9.73046875" style="28" customWidth="1"/>
    <col min="8713" max="8713" width="0" style="28" hidden="1" customWidth="1"/>
    <col min="8714" max="8714" width="13.59765625" style="28" bestFit="1" customWidth="1"/>
    <col min="8715" max="8959" width="9.86328125" style="28"/>
    <col min="8960" max="8960" width="3.59765625" style="28" customWidth="1"/>
    <col min="8961" max="8961" width="52.1328125" style="28" customWidth="1"/>
    <col min="8962" max="8962" width="9.1328125" style="28" customWidth="1"/>
    <col min="8963" max="8963" width="10.265625" style="28" customWidth="1"/>
    <col min="8964" max="8964" width="1.86328125" style="28" customWidth="1"/>
    <col min="8965" max="8965" width="10.265625" style="28" customWidth="1"/>
    <col min="8966" max="8966" width="11.59765625" style="28" customWidth="1"/>
    <col min="8967" max="8967" width="8.73046875" style="28" customWidth="1"/>
    <col min="8968" max="8968" width="9.73046875" style="28" customWidth="1"/>
    <col min="8969" max="8969" width="0" style="28" hidden="1" customWidth="1"/>
    <col min="8970" max="8970" width="13.59765625" style="28" bestFit="1" customWidth="1"/>
    <col min="8971" max="9215" width="9.86328125" style="28"/>
    <col min="9216" max="9216" width="3.59765625" style="28" customWidth="1"/>
    <col min="9217" max="9217" width="52.1328125" style="28" customWidth="1"/>
    <col min="9218" max="9218" width="9.1328125" style="28" customWidth="1"/>
    <col min="9219" max="9219" width="10.265625" style="28" customWidth="1"/>
    <col min="9220" max="9220" width="1.86328125" style="28" customWidth="1"/>
    <col min="9221" max="9221" width="10.265625" style="28" customWidth="1"/>
    <col min="9222" max="9222" width="11.59765625" style="28" customWidth="1"/>
    <col min="9223" max="9223" width="8.73046875" style="28" customWidth="1"/>
    <col min="9224" max="9224" width="9.73046875" style="28" customWidth="1"/>
    <col min="9225" max="9225" width="0" style="28" hidden="1" customWidth="1"/>
    <col min="9226" max="9226" width="13.59765625" style="28" bestFit="1" customWidth="1"/>
    <col min="9227" max="9471" width="9.86328125" style="28"/>
    <col min="9472" max="9472" width="3.59765625" style="28" customWidth="1"/>
    <col min="9473" max="9473" width="52.1328125" style="28" customWidth="1"/>
    <col min="9474" max="9474" width="9.1328125" style="28" customWidth="1"/>
    <col min="9475" max="9475" width="10.265625" style="28" customWidth="1"/>
    <col min="9476" max="9476" width="1.86328125" style="28" customWidth="1"/>
    <col min="9477" max="9477" width="10.265625" style="28" customWidth="1"/>
    <col min="9478" max="9478" width="11.59765625" style="28" customWidth="1"/>
    <col min="9479" max="9479" width="8.73046875" style="28" customWidth="1"/>
    <col min="9480" max="9480" width="9.73046875" style="28" customWidth="1"/>
    <col min="9481" max="9481" width="0" style="28" hidden="1" customWidth="1"/>
    <col min="9482" max="9482" width="13.59765625" style="28" bestFit="1" customWidth="1"/>
    <col min="9483" max="9727" width="9.86328125" style="28"/>
    <col min="9728" max="9728" width="3.59765625" style="28" customWidth="1"/>
    <col min="9729" max="9729" width="52.1328125" style="28" customWidth="1"/>
    <col min="9730" max="9730" width="9.1328125" style="28" customWidth="1"/>
    <col min="9731" max="9731" width="10.265625" style="28" customWidth="1"/>
    <col min="9732" max="9732" width="1.86328125" style="28" customWidth="1"/>
    <col min="9733" max="9733" width="10.265625" style="28" customWidth="1"/>
    <col min="9734" max="9734" width="11.59765625" style="28" customWidth="1"/>
    <col min="9735" max="9735" width="8.73046875" style="28" customWidth="1"/>
    <col min="9736" max="9736" width="9.73046875" style="28" customWidth="1"/>
    <col min="9737" max="9737" width="0" style="28" hidden="1" customWidth="1"/>
    <col min="9738" max="9738" width="13.59765625" style="28" bestFit="1" customWidth="1"/>
    <col min="9739" max="9983" width="9.86328125" style="28"/>
    <col min="9984" max="9984" width="3.59765625" style="28" customWidth="1"/>
    <col min="9985" max="9985" width="52.1328125" style="28" customWidth="1"/>
    <col min="9986" max="9986" width="9.1328125" style="28" customWidth="1"/>
    <col min="9987" max="9987" width="10.265625" style="28" customWidth="1"/>
    <col min="9988" max="9988" width="1.86328125" style="28" customWidth="1"/>
    <col min="9989" max="9989" width="10.265625" style="28" customWidth="1"/>
    <col min="9990" max="9990" width="11.59765625" style="28" customWidth="1"/>
    <col min="9991" max="9991" width="8.73046875" style="28" customWidth="1"/>
    <col min="9992" max="9992" width="9.73046875" style="28" customWidth="1"/>
    <col min="9993" max="9993" width="0" style="28" hidden="1" customWidth="1"/>
    <col min="9994" max="9994" width="13.59765625" style="28" bestFit="1" customWidth="1"/>
    <col min="9995" max="10239" width="9.86328125" style="28"/>
    <col min="10240" max="10240" width="3.59765625" style="28" customWidth="1"/>
    <col min="10241" max="10241" width="52.1328125" style="28" customWidth="1"/>
    <col min="10242" max="10242" width="9.1328125" style="28" customWidth="1"/>
    <col min="10243" max="10243" width="10.265625" style="28" customWidth="1"/>
    <col min="10244" max="10244" width="1.86328125" style="28" customWidth="1"/>
    <col min="10245" max="10245" width="10.265625" style="28" customWidth="1"/>
    <col min="10246" max="10246" width="11.59765625" style="28" customWidth="1"/>
    <col min="10247" max="10247" width="8.73046875" style="28" customWidth="1"/>
    <col min="10248" max="10248" width="9.73046875" style="28" customWidth="1"/>
    <col min="10249" max="10249" width="0" style="28" hidden="1" customWidth="1"/>
    <col min="10250" max="10250" width="13.59765625" style="28" bestFit="1" customWidth="1"/>
    <col min="10251" max="10495" width="9.86328125" style="28"/>
    <col min="10496" max="10496" width="3.59765625" style="28" customWidth="1"/>
    <col min="10497" max="10497" width="52.1328125" style="28" customWidth="1"/>
    <col min="10498" max="10498" width="9.1328125" style="28" customWidth="1"/>
    <col min="10499" max="10499" width="10.265625" style="28" customWidth="1"/>
    <col min="10500" max="10500" width="1.86328125" style="28" customWidth="1"/>
    <col min="10501" max="10501" width="10.265625" style="28" customWidth="1"/>
    <col min="10502" max="10502" width="11.59765625" style="28" customWidth="1"/>
    <col min="10503" max="10503" width="8.73046875" style="28" customWidth="1"/>
    <col min="10504" max="10504" width="9.73046875" style="28" customWidth="1"/>
    <col min="10505" max="10505" width="0" style="28" hidden="1" customWidth="1"/>
    <col min="10506" max="10506" width="13.59765625" style="28" bestFit="1" customWidth="1"/>
    <col min="10507" max="10751" width="9.86328125" style="28"/>
    <col min="10752" max="10752" width="3.59765625" style="28" customWidth="1"/>
    <col min="10753" max="10753" width="52.1328125" style="28" customWidth="1"/>
    <col min="10754" max="10754" width="9.1328125" style="28" customWidth="1"/>
    <col min="10755" max="10755" width="10.265625" style="28" customWidth="1"/>
    <col min="10756" max="10756" width="1.86328125" style="28" customWidth="1"/>
    <col min="10757" max="10757" width="10.265625" style="28" customWidth="1"/>
    <col min="10758" max="10758" width="11.59765625" style="28" customWidth="1"/>
    <col min="10759" max="10759" width="8.73046875" style="28" customWidth="1"/>
    <col min="10760" max="10760" width="9.73046875" style="28" customWidth="1"/>
    <col min="10761" max="10761" width="0" style="28" hidden="1" customWidth="1"/>
    <col min="10762" max="10762" width="13.59765625" style="28" bestFit="1" customWidth="1"/>
    <col min="10763" max="11007" width="9.86328125" style="28"/>
    <col min="11008" max="11008" width="3.59765625" style="28" customWidth="1"/>
    <col min="11009" max="11009" width="52.1328125" style="28" customWidth="1"/>
    <col min="11010" max="11010" width="9.1328125" style="28" customWidth="1"/>
    <col min="11011" max="11011" width="10.265625" style="28" customWidth="1"/>
    <col min="11012" max="11012" width="1.86328125" style="28" customWidth="1"/>
    <col min="11013" max="11013" width="10.265625" style="28" customWidth="1"/>
    <col min="11014" max="11014" width="11.59765625" style="28" customWidth="1"/>
    <col min="11015" max="11015" width="8.73046875" style="28" customWidth="1"/>
    <col min="11016" max="11016" width="9.73046875" style="28" customWidth="1"/>
    <col min="11017" max="11017" width="0" style="28" hidden="1" customWidth="1"/>
    <col min="11018" max="11018" width="13.59765625" style="28" bestFit="1" customWidth="1"/>
    <col min="11019" max="11263" width="9.86328125" style="28"/>
    <col min="11264" max="11264" width="3.59765625" style="28" customWidth="1"/>
    <col min="11265" max="11265" width="52.1328125" style="28" customWidth="1"/>
    <col min="11266" max="11266" width="9.1328125" style="28" customWidth="1"/>
    <col min="11267" max="11267" width="10.265625" style="28" customWidth="1"/>
    <col min="11268" max="11268" width="1.86328125" style="28" customWidth="1"/>
    <col min="11269" max="11269" width="10.265625" style="28" customWidth="1"/>
    <col min="11270" max="11270" width="11.59765625" style="28" customWidth="1"/>
    <col min="11271" max="11271" width="8.73046875" style="28" customWidth="1"/>
    <col min="11272" max="11272" width="9.73046875" style="28" customWidth="1"/>
    <col min="11273" max="11273" width="0" style="28" hidden="1" customWidth="1"/>
    <col min="11274" max="11274" width="13.59765625" style="28" bestFit="1" customWidth="1"/>
    <col min="11275" max="11519" width="9.86328125" style="28"/>
    <col min="11520" max="11520" width="3.59765625" style="28" customWidth="1"/>
    <col min="11521" max="11521" width="52.1328125" style="28" customWidth="1"/>
    <col min="11522" max="11522" width="9.1328125" style="28" customWidth="1"/>
    <col min="11523" max="11523" width="10.265625" style="28" customWidth="1"/>
    <col min="11524" max="11524" width="1.86328125" style="28" customWidth="1"/>
    <col min="11525" max="11525" width="10.265625" style="28" customWidth="1"/>
    <col min="11526" max="11526" width="11.59765625" style="28" customWidth="1"/>
    <col min="11527" max="11527" width="8.73046875" style="28" customWidth="1"/>
    <col min="11528" max="11528" width="9.73046875" style="28" customWidth="1"/>
    <col min="11529" max="11529" width="0" style="28" hidden="1" customWidth="1"/>
    <col min="11530" max="11530" width="13.59765625" style="28" bestFit="1" customWidth="1"/>
    <col min="11531" max="11775" width="9.86328125" style="28"/>
    <col min="11776" max="11776" width="3.59765625" style="28" customWidth="1"/>
    <col min="11777" max="11777" width="52.1328125" style="28" customWidth="1"/>
    <col min="11778" max="11778" width="9.1328125" style="28" customWidth="1"/>
    <col min="11779" max="11779" width="10.265625" style="28" customWidth="1"/>
    <col min="11780" max="11780" width="1.86328125" style="28" customWidth="1"/>
    <col min="11781" max="11781" width="10.265625" style="28" customWidth="1"/>
    <col min="11782" max="11782" width="11.59765625" style="28" customWidth="1"/>
    <col min="11783" max="11783" width="8.73046875" style="28" customWidth="1"/>
    <col min="11784" max="11784" width="9.73046875" style="28" customWidth="1"/>
    <col min="11785" max="11785" width="0" style="28" hidden="1" customWidth="1"/>
    <col min="11786" max="11786" width="13.59765625" style="28" bestFit="1" customWidth="1"/>
    <col min="11787" max="12031" width="9.86328125" style="28"/>
    <col min="12032" max="12032" width="3.59765625" style="28" customWidth="1"/>
    <col min="12033" max="12033" width="52.1328125" style="28" customWidth="1"/>
    <col min="12034" max="12034" width="9.1328125" style="28" customWidth="1"/>
    <col min="12035" max="12035" width="10.265625" style="28" customWidth="1"/>
    <col min="12036" max="12036" width="1.86328125" style="28" customWidth="1"/>
    <col min="12037" max="12037" width="10.265625" style="28" customWidth="1"/>
    <col min="12038" max="12038" width="11.59765625" style="28" customWidth="1"/>
    <col min="12039" max="12039" width="8.73046875" style="28" customWidth="1"/>
    <col min="12040" max="12040" width="9.73046875" style="28" customWidth="1"/>
    <col min="12041" max="12041" width="0" style="28" hidden="1" customWidth="1"/>
    <col min="12042" max="12042" width="13.59765625" style="28" bestFit="1" customWidth="1"/>
    <col min="12043" max="12287" width="9.86328125" style="28"/>
    <col min="12288" max="12288" width="3.59765625" style="28" customWidth="1"/>
    <col min="12289" max="12289" width="52.1328125" style="28" customWidth="1"/>
    <col min="12290" max="12290" width="9.1328125" style="28" customWidth="1"/>
    <col min="12291" max="12291" width="10.265625" style="28" customWidth="1"/>
    <col min="12292" max="12292" width="1.86328125" style="28" customWidth="1"/>
    <col min="12293" max="12293" width="10.265625" style="28" customWidth="1"/>
    <col min="12294" max="12294" width="11.59765625" style="28" customWidth="1"/>
    <col min="12295" max="12295" width="8.73046875" style="28" customWidth="1"/>
    <col min="12296" max="12296" width="9.73046875" style="28" customWidth="1"/>
    <col min="12297" max="12297" width="0" style="28" hidden="1" customWidth="1"/>
    <col min="12298" max="12298" width="13.59765625" style="28" bestFit="1" customWidth="1"/>
    <col min="12299" max="12543" width="9.86328125" style="28"/>
    <col min="12544" max="12544" width="3.59765625" style="28" customWidth="1"/>
    <col min="12545" max="12545" width="52.1328125" style="28" customWidth="1"/>
    <col min="12546" max="12546" width="9.1328125" style="28" customWidth="1"/>
    <col min="12547" max="12547" width="10.265625" style="28" customWidth="1"/>
    <col min="12548" max="12548" width="1.86328125" style="28" customWidth="1"/>
    <col min="12549" max="12549" width="10.265625" style="28" customWidth="1"/>
    <col min="12550" max="12550" width="11.59765625" style="28" customWidth="1"/>
    <col min="12551" max="12551" width="8.73046875" style="28" customWidth="1"/>
    <col min="12552" max="12552" width="9.73046875" style="28" customWidth="1"/>
    <col min="12553" max="12553" width="0" style="28" hidden="1" customWidth="1"/>
    <col min="12554" max="12554" width="13.59765625" style="28" bestFit="1" customWidth="1"/>
    <col min="12555" max="12799" width="9.86328125" style="28"/>
    <col min="12800" max="12800" width="3.59765625" style="28" customWidth="1"/>
    <col min="12801" max="12801" width="52.1328125" style="28" customWidth="1"/>
    <col min="12802" max="12802" width="9.1328125" style="28" customWidth="1"/>
    <col min="12803" max="12803" width="10.265625" style="28" customWidth="1"/>
    <col min="12804" max="12804" width="1.86328125" style="28" customWidth="1"/>
    <col min="12805" max="12805" width="10.265625" style="28" customWidth="1"/>
    <col min="12806" max="12806" width="11.59765625" style="28" customWidth="1"/>
    <col min="12807" max="12807" width="8.73046875" style="28" customWidth="1"/>
    <col min="12808" max="12808" width="9.73046875" style="28" customWidth="1"/>
    <col min="12809" max="12809" width="0" style="28" hidden="1" customWidth="1"/>
    <col min="12810" max="12810" width="13.59765625" style="28" bestFit="1" customWidth="1"/>
    <col min="12811" max="13055" width="9.86328125" style="28"/>
    <col min="13056" max="13056" width="3.59765625" style="28" customWidth="1"/>
    <col min="13057" max="13057" width="52.1328125" style="28" customWidth="1"/>
    <col min="13058" max="13058" width="9.1328125" style="28" customWidth="1"/>
    <col min="13059" max="13059" width="10.265625" style="28" customWidth="1"/>
    <col min="13060" max="13060" width="1.86328125" style="28" customWidth="1"/>
    <col min="13061" max="13061" width="10.265625" style="28" customWidth="1"/>
    <col min="13062" max="13062" width="11.59765625" style="28" customWidth="1"/>
    <col min="13063" max="13063" width="8.73046875" style="28" customWidth="1"/>
    <col min="13064" max="13064" width="9.73046875" style="28" customWidth="1"/>
    <col min="13065" max="13065" width="0" style="28" hidden="1" customWidth="1"/>
    <col min="13066" max="13066" width="13.59765625" style="28" bestFit="1" customWidth="1"/>
    <col min="13067" max="13311" width="9.86328125" style="28"/>
    <col min="13312" max="13312" width="3.59765625" style="28" customWidth="1"/>
    <col min="13313" max="13313" width="52.1328125" style="28" customWidth="1"/>
    <col min="13314" max="13314" width="9.1328125" style="28" customWidth="1"/>
    <col min="13315" max="13315" width="10.265625" style="28" customWidth="1"/>
    <col min="13316" max="13316" width="1.86328125" style="28" customWidth="1"/>
    <col min="13317" max="13317" width="10.265625" style="28" customWidth="1"/>
    <col min="13318" max="13318" width="11.59765625" style="28" customWidth="1"/>
    <col min="13319" max="13319" width="8.73046875" style="28" customWidth="1"/>
    <col min="13320" max="13320" width="9.73046875" style="28" customWidth="1"/>
    <col min="13321" max="13321" width="0" style="28" hidden="1" customWidth="1"/>
    <col min="13322" max="13322" width="13.59765625" style="28" bestFit="1" customWidth="1"/>
    <col min="13323" max="13567" width="9.86328125" style="28"/>
    <col min="13568" max="13568" width="3.59765625" style="28" customWidth="1"/>
    <col min="13569" max="13569" width="52.1328125" style="28" customWidth="1"/>
    <col min="13570" max="13570" width="9.1328125" style="28" customWidth="1"/>
    <col min="13571" max="13571" width="10.265625" style="28" customWidth="1"/>
    <col min="13572" max="13572" width="1.86328125" style="28" customWidth="1"/>
    <col min="13573" max="13573" width="10.265625" style="28" customWidth="1"/>
    <col min="13574" max="13574" width="11.59765625" style="28" customWidth="1"/>
    <col min="13575" max="13575" width="8.73046875" style="28" customWidth="1"/>
    <col min="13576" max="13576" width="9.73046875" style="28" customWidth="1"/>
    <col min="13577" max="13577" width="0" style="28" hidden="1" customWidth="1"/>
    <col min="13578" max="13578" width="13.59765625" style="28" bestFit="1" customWidth="1"/>
    <col min="13579" max="13823" width="9.86328125" style="28"/>
    <col min="13824" max="13824" width="3.59765625" style="28" customWidth="1"/>
    <col min="13825" max="13825" width="52.1328125" style="28" customWidth="1"/>
    <col min="13826" max="13826" width="9.1328125" style="28" customWidth="1"/>
    <col min="13827" max="13827" width="10.265625" style="28" customWidth="1"/>
    <col min="13828" max="13828" width="1.86328125" style="28" customWidth="1"/>
    <col min="13829" max="13829" width="10.265625" style="28" customWidth="1"/>
    <col min="13830" max="13830" width="11.59765625" style="28" customWidth="1"/>
    <col min="13831" max="13831" width="8.73046875" style="28" customWidth="1"/>
    <col min="13832" max="13832" width="9.73046875" style="28" customWidth="1"/>
    <col min="13833" max="13833" width="0" style="28" hidden="1" customWidth="1"/>
    <col min="13834" max="13834" width="13.59765625" style="28" bestFit="1" customWidth="1"/>
    <col min="13835" max="14079" width="9.86328125" style="28"/>
    <col min="14080" max="14080" width="3.59765625" style="28" customWidth="1"/>
    <col min="14081" max="14081" width="52.1328125" style="28" customWidth="1"/>
    <col min="14082" max="14082" width="9.1328125" style="28" customWidth="1"/>
    <col min="14083" max="14083" width="10.265625" style="28" customWidth="1"/>
    <col min="14084" max="14084" width="1.86328125" style="28" customWidth="1"/>
    <col min="14085" max="14085" width="10.265625" style="28" customWidth="1"/>
    <col min="14086" max="14086" width="11.59765625" style="28" customWidth="1"/>
    <col min="14087" max="14087" width="8.73046875" style="28" customWidth="1"/>
    <col min="14088" max="14088" width="9.73046875" style="28" customWidth="1"/>
    <col min="14089" max="14089" width="0" style="28" hidden="1" customWidth="1"/>
    <col min="14090" max="14090" width="13.59765625" style="28" bestFit="1" customWidth="1"/>
    <col min="14091" max="14335" width="9.86328125" style="28"/>
    <col min="14336" max="14336" width="3.59765625" style="28" customWidth="1"/>
    <col min="14337" max="14337" width="52.1328125" style="28" customWidth="1"/>
    <col min="14338" max="14338" width="9.1328125" style="28" customWidth="1"/>
    <col min="14339" max="14339" width="10.265625" style="28" customWidth="1"/>
    <col min="14340" max="14340" width="1.86328125" style="28" customWidth="1"/>
    <col min="14341" max="14341" width="10.265625" style="28" customWidth="1"/>
    <col min="14342" max="14342" width="11.59765625" style="28" customWidth="1"/>
    <col min="14343" max="14343" width="8.73046875" style="28" customWidth="1"/>
    <col min="14344" max="14344" width="9.73046875" style="28" customWidth="1"/>
    <col min="14345" max="14345" width="0" style="28" hidden="1" customWidth="1"/>
    <col min="14346" max="14346" width="13.59765625" style="28" bestFit="1" customWidth="1"/>
    <col min="14347" max="14591" width="9.86328125" style="28"/>
    <col min="14592" max="14592" width="3.59765625" style="28" customWidth="1"/>
    <col min="14593" max="14593" width="52.1328125" style="28" customWidth="1"/>
    <col min="14594" max="14594" width="9.1328125" style="28" customWidth="1"/>
    <col min="14595" max="14595" width="10.265625" style="28" customWidth="1"/>
    <col min="14596" max="14596" width="1.86328125" style="28" customWidth="1"/>
    <col min="14597" max="14597" width="10.265625" style="28" customWidth="1"/>
    <col min="14598" max="14598" width="11.59765625" style="28" customWidth="1"/>
    <col min="14599" max="14599" width="8.73046875" style="28" customWidth="1"/>
    <col min="14600" max="14600" width="9.73046875" style="28" customWidth="1"/>
    <col min="14601" max="14601" width="0" style="28" hidden="1" customWidth="1"/>
    <col min="14602" max="14602" width="13.59765625" style="28" bestFit="1" customWidth="1"/>
    <col min="14603" max="14847" width="9.86328125" style="28"/>
    <col min="14848" max="14848" width="3.59765625" style="28" customWidth="1"/>
    <col min="14849" max="14849" width="52.1328125" style="28" customWidth="1"/>
    <col min="14850" max="14850" width="9.1328125" style="28" customWidth="1"/>
    <col min="14851" max="14851" width="10.265625" style="28" customWidth="1"/>
    <col min="14852" max="14852" width="1.86328125" style="28" customWidth="1"/>
    <col min="14853" max="14853" width="10.265625" style="28" customWidth="1"/>
    <col min="14854" max="14854" width="11.59765625" style="28" customWidth="1"/>
    <col min="14855" max="14855" width="8.73046875" style="28" customWidth="1"/>
    <col min="14856" max="14856" width="9.73046875" style="28" customWidth="1"/>
    <col min="14857" max="14857" width="0" style="28" hidden="1" customWidth="1"/>
    <col min="14858" max="14858" width="13.59765625" style="28" bestFit="1" customWidth="1"/>
    <col min="14859" max="15103" width="9.86328125" style="28"/>
    <col min="15104" max="15104" width="3.59765625" style="28" customWidth="1"/>
    <col min="15105" max="15105" width="52.1328125" style="28" customWidth="1"/>
    <col min="15106" max="15106" width="9.1328125" style="28" customWidth="1"/>
    <col min="15107" max="15107" width="10.265625" style="28" customWidth="1"/>
    <col min="15108" max="15108" width="1.86328125" style="28" customWidth="1"/>
    <col min="15109" max="15109" width="10.265625" style="28" customWidth="1"/>
    <col min="15110" max="15110" width="11.59765625" style="28" customWidth="1"/>
    <col min="15111" max="15111" width="8.73046875" style="28" customWidth="1"/>
    <col min="15112" max="15112" width="9.73046875" style="28" customWidth="1"/>
    <col min="15113" max="15113" width="0" style="28" hidden="1" customWidth="1"/>
    <col min="15114" max="15114" width="13.59765625" style="28" bestFit="1" customWidth="1"/>
    <col min="15115" max="15359" width="9.86328125" style="28"/>
    <col min="15360" max="15360" width="3.59765625" style="28" customWidth="1"/>
    <col min="15361" max="15361" width="52.1328125" style="28" customWidth="1"/>
    <col min="15362" max="15362" width="9.1328125" style="28" customWidth="1"/>
    <col min="15363" max="15363" width="10.265625" style="28" customWidth="1"/>
    <col min="15364" max="15364" width="1.86328125" style="28" customWidth="1"/>
    <col min="15365" max="15365" width="10.265625" style="28" customWidth="1"/>
    <col min="15366" max="15366" width="11.59765625" style="28" customWidth="1"/>
    <col min="15367" max="15367" width="8.73046875" style="28" customWidth="1"/>
    <col min="15368" max="15368" width="9.73046875" style="28" customWidth="1"/>
    <col min="15369" max="15369" width="0" style="28" hidden="1" customWidth="1"/>
    <col min="15370" max="15370" width="13.59765625" style="28" bestFit="1" customWidth="1"/>
    <col min="15371" max="15615" width="9.86328125" style="28"/>
    <col min="15616" max="15616" width="3.59765625" style="28" customWidth="1"/>
    <col min="15617" max="15617" width="52.1328125" style="28" customWidth="1"/>
    <col min="15618" max="15618" width="9.1328125" style="28" customWidth="1"/>
    <col min="15619" max="15619" width="10.265625" style="28" customWidth="1"/>
    <col min="15620" max="15620" width="1.86328125" style="28" customWidth="1"/>
    <col min="15621" max="15621" width="10.265625" style="28" customWidth="1"/>
    <col min="15622" max="15622" width="11.59765625" style="28" customWidth="1"/>
    <col min="15623" max="15623" width="8.73046875" style="28" customWidth="1"/>
    <col min="15624" max="15624" width="9.73046875" style="28" customWidth="1"/>
    <col min="15625" max="15625" width="0" style="28" hidden="1" customWidth="1"/>
    <col min="15626" max="15626" width="13.59765625" style="28" bestFit="1" customWidth="1"/>
    <col min="15627" max="15871" width="9.86328125" style="28"/>
    <col min="15872" max="15872" width="3.59765625" style="28" customWidth="1"/>
    <col min="15873" max="15873" width="52.1328125" style="28" customWidth="1"/>
    <col min="15874" max="15874" width="9.1328125" style="28" customWidth="1"/>
    <col min="15875" max="15875" width="10.265625" style="28" customWidth="1"/>
    <col min="15876" max="15876" width="1.86328125" style="28" customWidth="1"/>
    <col min="15877" max="15877" width="10.265625" style="28" customWidth="1"/>
    <col min="15878" max="15878" width="11.59765625" style="28" customWidth="1"/>
    <col min="15879" max="15879" width="8.73046875" style="28" customWidth="1"/>
    <col min="15880" max="15880" width="9.73046875" style="28" customWidth="1"/>
    <col min="15881" max="15881" width="0" style="28" hidden="1" customWidth="1"/>
    <col min="15882" max="15882" width="13.59765625" style="28" bestFit="1" customWidth="1"/>
    <col min="15883" max="16127" width="9.86328125" style="28"/>
    <col min="16128" max="16128" width="3.59765625" style="28" customWidth="1"/>
    <col min="16129" max="16129" width="52.1328125" style="28" customWidth="1"/>
    <col min="16130" max="16130" width="9.1328125" style="28" customWidth="1"/>
    <col min="16131" max="16131" width="10.265625" style="28" customWidth="1"/>
    <col min="16132" max="16132" width="1.86328125" style="28" customWidth="1"/>
    <col min="16133" max="16133" width="10.265625" style="28" customWidth="1"/>
    <col min="16134" max="16134" width="11.59765625" style="28" customWidth="1"/>
    <col min="16135" max="16135" width="8.73046875" style="28" customWidth="1"/>
    <col min="16136" max="16136" width="9.73046875" style="28" customWidth="1"/>
    <col min="16137" max="16137" width="0" style="28" hidden="1" customWidth="1"/>
    <col min="16138" max="16138" width="13.59765625" style="28" bestFit="1" customWidth="1"/>
    <col min="16139" max="16384" width="9.86328125" style="28"/>
  </cols>
  <sheetData>
    <row r="1" spans="1:11" ht="15" x14ac:dyDescent="0.4">
      <c r="B1" s="299" t="s">
        <v>55</v>
      </c>
      <c r="C1" s="299"/>
      <c r="D1" s="26"/>
      <c r="E1" s="26"/>
      <c r="F1" s="26"/>
      <c r="G1" s="26"/>
      <c r="H1" s="27"/>
      <c r="I1" s="27"/>
      <c r="J1" s="27"/>
      <c r="K1" s="27"/>
    </row>
    <row r="2" spans="1:11" ht="6" customHeight="1" x14ac:dyDescent="0.4">
      <c r="B2" s="160"/>
      <c r="C2" s="161"/>
      <c r="D2" s="298"/>
      <c r="E2" s="298"/>
      <c r="F2" s="298"/>
      <c r="G2" s="298"/>
      <c r="H2" s="30"/>
      <c r="I2" s="31"/>
    </row>
    <row r="3" spans="1:11" ht="15.75" customHeight="1" x14ac:dyDescent="0.4">
      <c r="B3" s="300" t="s">
        <v>150</v>
      </c>
      <c r="C3" s="300"/>
      <c r="D3" s="32"/>
      <c r="E3" s="32"/>
      <c r="F3" s="32"/>
      <c r="G3" s="32"/>
      <c r="H3" s="33"/>
      <c r="I3" s="33"/>
      <c r="J3" s="33"/>
      <c r="K3" s="33"/>
    </row>
    <row r="4" spans="1:11" ht="12.75" customHeight="1" x14ac:dyDescent="0.4">
      <c r="B4" s="162"/>
      <c r="C4" s="163"/>
      <c r="D4" s="34"/>
      <c r="E4" s="34"/>
      <c r="F4" s="34"/>
      <c r="G4" s="35"/>
      <c r="H4" s="30"/>
      <c r="I4" s="31"/>
    </row>
    <row r="5" spans="1:11" ht="12.75" customHeight="1" x14ac:dyDescent="0.4">
      <c r="B5" s="162"/>
      <c r="C5" s="163"/>
      <c r="D5" s="34"/>
      <c r="E5" s="34"/>
      <c r="F5" s="34"/>
      <c r="G5" s="35"/>
      <c r="H5" s="30"/>
      <c r="I5" s="31"/>
    </row>
    <row r="6" spans="1:11" s="37" customFormat="1" x14ac:dyDescent="0.4">
      <c r="A6" s="28"/>
      <c r="B6" s="28"/>
      <c r="C6" s="28"/>
      <c r="D6" s="29"/>
      <c r="E6" s="29"/>
      <c r="F6" s="34"/>
      <c r="G6" s="29"/>
      <c r="H6" s="36"/>
      <c r="J6" s="38"/>
    </row>
    <row r="7" spans="1:11" s="37" customFormat="1" ht="12.75" x14ac:dyDescent="0.35">
      <c r="A7" s="164"/>
      <c r="B7" s="54" t="s">
        <v>0</v>
      </c>
      <c r="C7" s="266"/>
      <c r="D7" s="29"/>
      <c r="E7" s="29"/>
      <c r="F7" s="34"/>
      <c r="G7" s="29"/>
      <c r="H7" s="36"/>
    </row>
    <row r="8" spans="1:11" s="37" customFormat="1" ht="13.5" customHeight="1" x14ac:dyDescent="0.4">
      <c r="A8" s="28"/>
      <c r="B8" s="210" t="s">
        <v>40</v>
      </c>
      <c r="C8" s="267">
        <v>682</v>
      </c>
      <c r="D8" s="29"/>
      <c r="E8" s="29"/>
      <c r="F8" s="34"/>
      <c r="G8" s="29"/>
      <c r="H8" s="36"/>
    </row>
    <row r="9" spans="1:11" s="37" customFormat="1" x14ac:dyDescent="0.4">
      <c r="A9" s="28"/>
      <c r="B9" s="210" t="s">
        <v>56</v>
      </c>
      <c r="C9" s="267">
        <v>730</v>
      </c>
      <c r="D9" s="29"/>
      <c r="E9" s="29"/>
      <c r="F9" s="34"/>
      <c r="G9" s="29"/>
      <c r="H9" s="36"/>
    </row>
    <row r="10" spans="1:11" s="37" customFormat="1" x14ac:dyDescent="0.4">
      <c r="A10" s="28"/>
      <c r="B10" s="210" t="s">
        <v>57</v>
      </c>
      <c r="C10" s="267">
        <v>188</v>
      </c>
      <c r="D10" s="29"/>
      <c r="E10" s="29"/>
      <c r="F10" s="39"/>
      <c r="G10" s="29"/>
      <c r="H10" s="36"/>
    </row>
    <row r="11" spans="1:11" s="37" customFormat="1" x14ac:dyDescent="0.4">
      <c r="A11" s="28"/>
      <c r="B11" s="210" t="s">
        <v>50</v>
      </c>
      <c r="C11" s="267">
        <v>821</v>
      </c>
      <c r="D11" s="29"/>
      <c r="E11" s="29"/>
      <c r="F11" s="40"/>
      <c r="G11" s="29"/>
      <c r="H11" s="36"/>
    </row>
    <row r="12" spans="1:11" ht="5.25" customHeight="1" x14ac:dyDescent="0.4">
      <c r="C12" s="268"/>
      <c r="D12" s="41"/>
      <c r="E12" s="41"/>
      <c r="F12" s="29"/>
      <c r="G12" s="29"/>
      <c r="H12" s="36"/>
    </row>
    <row r="13" spans="1:11" s="37" customFormat="1" x14ac:dyDescent="0.4">
      <c r="A13" s="28"/>
      <c r="B13" s="165" t="s">
        <v>15</v>
      </c>
      <c r="C13" s="269">
        <f>SUM(C8:C11)</f>
        <v>2421</v>
      </c>
      <c r="D13" s="41"/>
      <c r="E13" s="29"/>
      <c r="F13" s="29"/>
      <c r="G13" s="29"/>
      <c r="H13" s="36"/>
    </row>
    <row r="14" spans="1:11" s="37" customFormat="1" ht="7.5" customHeight="1" x14ac:dyDescent="0.4">
      <c r="A14" s="28"/>
      <c r="B14" s="165"/>
      <c r="C14" s="270"/>
      <c r="D14" s="41"/>
      <c r="E14" s="29"/>
      <c r="F14" s="29"/>
      <c r="G14" s="29"/>
      <c r="H14" s="36"/>
    </row>
    <row r="15" spans="1:11" s="37" customFormat="1" x14ac:dyDescent="0.4">
      <c r="A15" s="28"/>
      <c r="B15" s="28"/>
      <c r="C15" s="166"/>
      <c r="D15" s="41"/>
      <c r="E15" s="42"/>
      <c r="F15" s="29"/>
      <c r="G15" s="29"/>
      <c r="H15" s="36"/>
    </row>
    <row r="16" spans="1:11" s="37" customFormat="1" ht="13.5" x14ac:dyDescent="0.35">
      <c r="A16" s="164"/>
      <c r="B16" s="54" t="s">
        <v>1</v>
      </c>
      <c r="C16" s="271"/>
      <c r="D16" s="41"/>
      <c r="E16" s="41"/>
      <c r="F16" s="29"/>
      <c r="G16" s="29"/>
      <c r="H16" s="36"/>
    </row>
    <row r="17" spans="1:8" s="37" customFormat="1" ht="12.75" x14ac:dyDescent="0.35">
      <c r="A17" s="164"/>
      <c r="B17" s="210" t="s">
        <v>157</v>
      </c>
      <c r="C17" s="56">
        <v>12</v>
      </c>
      <c r="D17" s="41"/>
      <c r="E17" s="41"/>
      <c r="F17" s="29"/>
      <c r="G17" s="29"/>
      <c r="H17" s="36"/>
    </row>
    <row r="18" spans="1:8" s="37" customFormat="1" ht="12.75" customHeight="1" x14ac:dyDescent="0.4">
      <c r="A18" s="28"/>
      <c r="B18" s="210" t="s">
        <v>35</v>
      </c>
      <c r="C18" s="56">
        <v>6.8</v>
      </c>
      <c r="D18" s="29"/>
      <c r="E18" s="29"/>
      <c r="F18" s="29"/>
      <c r="G18" s="29"/>
      <c r="H18" s="36"/>
    </row>
    <row r="19" spans="1:8" s="37" customFormat="1" ht="12.75" customHeight="1" x14ac:dyDescent="0.4">
      <c r="A19" s="28"/>
      <c r="B19" s="210" t="s">
        <v>58</v>
      </c>
      <c r="C19" s="56">
        <v>8.5</v>
      </c>
      <c r="D19" s="29"/>
      <c r="E19" s="29"/>
      <c r="F19" s="29"/>
      <c r="G19" s="29"/>
      <c r="H19" s="36"/>
    </row>
    <row r="20" spans="1:8" s="37" customFormat="1" ht="12.75" customHeight="1" x14ac:dyDescent="0.4">
      <c r="A20" s="28"/>
      <c r="B20" s="210" t="s">
        <v>59</v>
      </c>
      <c r="C20" s="56">
        <v>5.8</v>
      </c>
      <c r="D20" s="29"/>
      <c r="E20" s="29"/>
      <c r="F20" s="29"/>
      <c r="G20" s="29"/>
      <c r="H20" s="36"/>
    </row>
    <row r="21" spans="1:8" s="37" customFormat="1" ht="12.75" customHeight="1" x14ac:dyDescent="0.4">
      <c r="A21" s="28"/>
      <c r="B21" s="210" t="s">
        <v>60</v>
      </c>
      <c r="C21" s="56">
        <v>10.7</v>
      </c>
      <c r="D21" s="29"/>
      <c r="E21" s="29"/>
      <c r="F21" s="29"/>
      <c r="G21" s="29"/>
      <c r="H21" s="36"/>
    </row>
    <row r="22" spans="1:8" ht="5.25" customHeight="1" x14ac:dyDescent="0.4">
      <c r="D22" s="29"/>
      <c r="E22" s="29"/>
      <c r="F22" s="29"/>
      <c r="G22" s="29"/>
      <c r="H22" s="36"/>
    </row>
    <row r="23" spans="1:8" ht="12.75" customHeight="1" x14ac:dyDescent="0.4">
      <c r="B23" s="167" t="s">
        <v>15</v>
      </c>
      <c r="C23" s="269">
        <f>SUM(C18:C21)</f>
        <v>31.8</v>
      </c>
      <c r="D23" s="29"/>
      <c r="E23" s="29"/>
      <c r="F23" s="29"/>
      <c r="G23" s="29"/>
      <c r="H23" s="36"/>
    </row>
    <row r="24" spans="1:8" ht="7.5" customHeight="1" x14ac:dyDescent="0.4">
      <c r="D24" s="29"/>
      <c r="E24" s="29"/>
      <c r="F24" s="29"/>
      <c r="G24" s="29"/>
      <c r="H24" s="36"/>
    </row>
    <row r="25" spans="1:8" ht="12.75" customHeight="1" x14ac:dyDescent="0.4">
      <c r="D25" s="29"/>
      <c r="E25" s="29"/>
      <c r="F25" s="29"/>
      <c r="G25" s="29"/>
      <c r="H25" s="36"/>
    </row>
    <row r="26" spans="1:8" ht="12.75" customHeight="1" x14ac:dyDescent="0.4">
      <c r="A26" s="164"/>
      <c r="B26" s="54" t="s">
        <v>90</v>
      </c>
      <c r="C26" s="272"/>
      <c r="D26" s="29"/>
      <c r="E26" s="29"/>
      <c r="F26" s="29"/>
      <c r="G26" s="29"/>
      <c r="H26" s="36"/>
    </row>
    <row r="27" spans="1:8" ht="12.75" customHeight="1" x14ac:dyDescent="0.4">
      <c r="B27" s="210" t="s">
        <v>2</v>
      </c>
      <c r="C27" s="273">
        <v>25</v>
      </c>
      <c r="D27" s="29"/>
      <c r="E27" s="29"/>
      <c r="F27" s="41"/>
      <c r="G27" s="29"/>
      <c r="H27" s="36"/>
    </row>
    <row r="28" spans="1:8" ht="12.75" customHeight="1" x14ac:dyDescent="0.4">
      <c r="B28" s="209" t="s">
        <v>171</v>
      </c>
      <c r="C28" s="273">
        <v>24</v>
      </c>
      <c r="D28" s="29"/>
      <c r="E28" s="29"/>
      <c r="F28" s="41"/>
      <c r="G28" s="29"/>
      <c r="H28" s="36"/>
    </row>
    <row r="29" spans="1:8" ht="12.75" customHeight="1" x14ac:dyDescent="0.4">
      <c r="B29" s="210" t="s">
        <v>61</v>
      </c>
      <c r="C29" s="274">
        <v>3</v>
      </c>
      <c r="D29" s="29"/>
      <c r="E29" s="29"/>
      <c r="F29" s="29"/>
      <c r="G29" s="29"/>
      <c r="H29" s="36"/>
    </row>
    <row r="30" spans="1:8" ht="12.75" customHeight="1" x14ac:dyDescent="0.4">
      <c r="B30" s="210" t="s">
        <v>169</v>
      </c>
      <c r="C30" s="273">
        <v>90</v>
      </c>
      <c r="E30" s="29"/>
      <c r="G30" s="29"/>
      <c r="H30" s="36"/>
    </row>
    <row r="31" spans="1:8" ht="5.25" customHeight="1" x14ac:dyDescent="0.4">
      <c r="B31" s="168"/>
      <c r="C31" s="275"/>
      <c r="D31" s="29"/>
      <c r="E31" s="29"/>
      <c r="F31" s="29"/>
      <c r="G31" s="29"/>
      <c r="H31" s="36"/>
    </row>
    <row r="32" spans="1:8" ht="12.75" customHeight="1" x14ac:dyDescent="0.4">
      <c r="B32" s="165" t="s">
        <v>15</v>
      </c>
      <c r="C32" s="276">
        <f>SUM(C27:C30)</f>
        <v>142</v>
      </c>
      <c r="D32" s="29"/>
      <c r="E32" s="29"/>
      <c r="F32" s="29"/>
      <c r="G32" s="29"/>
      <c r="H32" s="36"/>
    </row>
    <row r="33" spans="2:11" ht="12.75" customHeight="1" x14ac:dyDescent="0.4">
      <c r="D33" s="29"/>
      <c r="E33" s="29"/>
      <c r="F33" s="29"/>
      <c r="G33" s="29"/>
      <c r="H33" s="43"/>
    </row>
    <row r="34" spans="2:11" ht="12.75" customHeight="1" x14ac:dyDescent="0.4">
      <c r="B34" s="83" t="s">
        <v>53</v>
      </c>
      <c r="C34" s="266"/>
      <c r="D34" s="29"/>
      <c r="E34" s="29"/>
      <c r="F34" s="29"/>
      <c r="G34" s="29"/>
      <c r="H34" s="36"/>
    </row>
    <row r="35" spans="2:11" ht="12.75" customHeight="1" x14ac:dyDescent="0.4">
      <c r="B35" s="210" t="s">
        <v>128</v>
      </c>
      <c r="C35" s="273">
        <v>11.7</v>
      </c>
      <c r="D35" s="29"/>
      <c r="E35" s="29"/>
      <c r="F35" s="29"/>
      <c r="G35" s="29"/>
      <c r="H35" s="36"/>
    </row>
    <row r="36" spans="2:11" ht="12.75" customHeight="1" x14ac:dyDescent="0.4">
      <c r="B36" s="210" t="s">
        <v>62</v>
      </c>
      <c r="C36" s="274">
        <v>5</v>
      </c>
      <c r="D36" s="44"/>
      <c r="E36" s="44"/>
      <c r="F36" s="29"/>
      <c r="G36" s="29"/>
      <c r="H36" s="36"/>
    </row>
    <row r="37" spans="2:11" x14ac:dyDescent="0.4">
      <c r="B37" s="210" t="s">
        <v>42</v>
      </c>
      <c r="C37" s="274">
        <v>18</v>
      </c>
      <c r="D37" s="45"/>
      <c r="E37" s="45"/>
      <c r="F37" s="46"/>
      <c r="G37" s="29"/>
    </row>
    <row r="38" spans="2:11" x14ac:dyDescent="0.4">
      <c r="B38" s="210" t="s">
        <v>63</v>
      </c>
      <c r="C38" s="274">
        <v>2</v>
      </c>
    </row>
    <row r="39" spans="2:11" x14ac:dyDescent="0.4">
      <c r="B39" s="210" t="s">
        <v>64</v>
      </c>
      <c r="C39" s="274">
        <v>2.2999999999999998</v>
      </c>
    </row>
    <row r="40" spans="2:11" x14ac:dyDescent="0.4">
      <c r="B40" s="210" t="s">
        <v>65</v>
      </c>
      <c r="C40" s="274">
        <v>20.8</v>
      </c>
    </row>
    <row r="41" spans="2:11" x14ac:dyDescent="0.4">
      <c r="B41" s="210" t="s">
        <v>66</v>
      </c>
      <c r="C41" s="274">
        <v>2.1</v>
      </c>
    </row>
    <row r="42" spans="2:11" x14ac:dyDescent="0.4">
      <c r="B42" s="210" t="s">
        <v>98</v>
      </c>
      <c r="C42" s="274">
        <v>16.13</v>
      </c>
    </row>
    <row r="43" spans="2:11" x14ac:dyDescent="0.4">
      <c r="B43" s="165" t="s">
        <v>15</v>
      </c>
      <c r="C43" s="276">
        <f>SUM(C35:C42)</f>
        <v>78.03</v>
      </c>
    </row>
    <row r="44" spans="2:11" x14ac:dyDescent="0.4">
      <c r="B44" s="165"/>
      <c r="C44" s="277"/>
    </row>
    <row r="45" spans="2:11" x14ac:dyDescent="0.4">
      <c r="B45" s="207"/>
      <c r="C45" s="277"/>
    </row>
    <row r="46" spans="2:11" ht="23.25" x14ac:dyDescent="0.4">
      <c r="B46" s="206" t="s">
        <v>131</v>
      </c>
      <c r="C46" s="278"/>
      <c r="E46" s="166"/>
    </row>
    <row r="47" spans="2:11" x14ac:dyDescent="0.4">
      <c r="B47" s="210" t="s">
        <v>52</v>
      </c>
      <c r="C47" s="274">
        <v>8.6</v>
      </c>
    </row>
    <row r="48" spans="2:11" ht="14.25" customHeight="1" x14ac:dyDescent="0.4">
      <c r="B48" s="210" t="s">
        <v>129</v>
      </c>
      <c r="C48" s="274">
        <v>1</v>
      </c>
      <c r="G48" s="301"/>
      <c r="H48" s="301"/>
      <c r="I48" s="301"/>
      <c r="J48" s="301"/>
      <c r="K48" s="301"/>
    </row>
    <row r="49" spans="2:11" x14ac:dyDescent="0.4">
      <c r="B49" s="210" t="s">
        <v>112</v>
      </c>
      <c r="C49" s="274">
        <v>3</v>
      </c>
      <c r="G49" s="301"/>
      <c r="H49" s="301"/>
      <c r="I49" s="301"/>
      <c r="J49" s="301"/>
      <c r="K49" s="301"/>
    </row>
    <row r="50" spans="2:11" x14ac:dyDescent="0.4">
      <c r="B50" s="210" t="s">
        <v>67</v>
      </c>
      <c r="C50" s="274">
        <v>20</v>
      </c>
      <c r="G50" s="301"/>
      <c r="H50" s="301"/>
      <c r="I50" s="301"/>
      <c r="J50" s="301"/>
      <c r="K50" s="301"/>
    </row>
    <row r="51" spans="2:11" x14ac:dyDescent="0.4">
      <c r="B51" s="210" t="s">
        <v>39</v>
      </c>
      <c r="C51" s="274">
        <v>5</v>
      </c>
      <c r="G51" s="301"/>
      <c r="H51" s="301"/>
      <c r="I51" s="301"/>
      <c r="J51" s="301"/>
      <c r="K51" s="301"/>
    </row>
    <row r="52" spans="2:11" x14ac:dyDescent="0.4">
      <c r="B52" s="210" t="s">
        <v>113</v>
      </c>
      <c r="C52" s="274">
        <v>35</v>
      </c>
      <c r="G52" s="301"/>
      <c r="H52" s="301"/>
      <c r="I52" s="301"/>
      <c r="J52" s="301"/>
      <c r="K52" s="301"/>
    </row>
    <row r="53" spans="2:11" x14ac:dyDescent="0.4">
      <c r="B53" s="210" t="s">
        <v>27</v>
      </c>
      <c r="C53" s="274">
        <v>21</v>
      </c>
      <c r="G53" s="301"/>
      <c r="H53" s="301"/>
      <c r="I53" s="301"/>
      <c r="J53" s="301"/>
      <c r="K53" s="301"/>
    </row>
    <row r="54" spans="2:11" x14ac:dyDescent="0.4">
      <c r="B54" s="210" t="s">
        <v>26</v>
      </c>
      <c r="C54" s="274">
        <v>22</v>
      </c>
      <c r="G54" s="301"/>
      <c r="H54" s="301"/>
      <c r="I54" s="301"/>
      <c r="J54" s="301"/>
      <c r="K54" s="301"/>
    </row>
    <row r="55" spans="2:11" x14ac:dyDescent="0.4">
      <c r="B55" s="210" t="s">
        <v>68</v>
      </c>
      <c r="C55" s="274">
        <v>4</v>
      </c>
      <c r="G55" s="301"/>
      <c r="H55" s="301"/>
      <c r="I55" s="301"/>
      <c r="J55" s="301"/>
      <c r="K55" s="301"/>
    </row>
    <row r="56" spans="2:11" x14ac:dyDescent="0.4">
      <c r="B56" s="165" t="s">
        <v>15</v>
      </c>
      <c r="C56" s="279">
        <f>SUM(C47:C55)</f>
        <v>119.6</v>
      </c>
      <c r="G56" s="301"/>
      <c r="H56" s="301"/>
      <c r="I56" s="301"/>
      <c r="J56" s="301"/>
      <c r="K56" s="301"/>
    </row>
    <row r="57" spans="2:11" x14ac:dyDescent="0.4">
      <c r="B57" s="165"/>
      <c r="C57" s="266"/>
    </row>
    <row r="58" spans="2:11" x14ac:dyDescent="0.4">
      <c r="B58" s="165"/>
      <c r="C58" s="266"/>
    </row>
    <row r="59" spans="2:11" x14ac:dyDescent="0.4">
      <c r="B59" s="164" t="s">
        <v>82</v>
      </c>
      <c r="C59" s="279"/>
    </row>
    <row r="60" spans="2:11" x14ac:dyDescent="0.4">
      <c r="B60" s="210" t="s">
        <v>85</v>
      </c>
      <c r="C60" s="56">
        <v>14</v>
      </c>
      <c r="F60" s="166"/>
    </row>
    <row r="61" spans="2:11" x14ac:dyDescent="0.4">
      <c r="B61" s="210" t="s">
        <v>100</v>
      </c>
      <c r="C61" s="56">
        <v>58</v>
      </c>
    </row>
    <row r="62" spans="2:11" x14ac:dyDescent="0.4">
      <c r="B62" s="210" t="s">
        <v>69</v>
      </c>
      <c r="C62" s="56">
        <v>175.4</v>
      </c>
    </row>
    <row r="63" spans="2:11" x14ac:dyDescent="0.4">
      <c r="B63" s="210" t="s">
        <v>14</v>
      </c>
      <c r="C63" s="56">
        <v>162</v>
      </c>
      <c r="F63" s="41"/>
    </row>
    <row r="64" spans="2:11" x14ac:dyDescent="0.4">
      <c r="B64" s="165" t="s">
        <v>15</v>
      </c>
      <c r="C64" s="279">
        <f>SUM(C60:C63)</f>
        <v>409.4</v>
      </c>
    </row>
    <row r="65" spans="2:3" x14ac:dyDescent="0.4">
      <c r="B65" s="165"/>
      <c r="C65" s="266"/>
    </row>
    <row r="66" spans="2:3" x14ac:dyDescent="0.4">
      <c r="C66" s="280"/>
    </row>
    <row r="67" spans="2:3" x14ac:dyDescent="0.4">
      <c r="B67" s="169" t="s">
        <v>155</v>
      </c>
      <c r="C67" s="170">
        <f>+C64+C56+C43+C32+C23+C13</f>
        <v>3201.83</v>
      </c>
    </row>
    <row r="70" spans="2:3" x14ac:dyDescent="0.4">
      <c r="C70" s="170"/>
    </row>
  </sheetData>
  <mergeCells count="4">
    <mergeCell ref="D2:G2"/>
    <mergeCell ref="B1:C1"/>
    <mergeCell ref="B3:C3"/>
    <mergeCell ref="G48:K56"/>
  </mergeCells>
  <printOptions horizontalCentered="1"/>
  <pageMargins left="0.59055118110236227" right="0.59055118110236227" top="0.98425196850393704" bottom="0.59055118110236227" header="0.51181102362204722" footer="0.51181102362204722"/>
  <pageSetup paperSize="9" firstPageNumber="107" orientation="portrait" useFirstPageNumber="1" r:id="rId1"/>
  <headerFooter alignWithMargins="0">
    <oddHeader xml:space="preserve">&amp;C </oddHeader>
    <oddFooter>&amp;C&amp;"+,Regular"  8</oddFooter>
  </headerFooter>
  <ignoredErrors>
    <ignoredError sqref="C3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Forsíða </vt:lpstr>
      <vt:lpstr>Inngangur</vt:lpstr>
      <vt:lpstr>Lánastofnanir-Rekstur</vt:lpstr>
      <vt:lpstr>Lánastofnanir-Efnahagur</vt:lpstr>
      <vt:lpstr>Lánastofnanir-Eigið fé</vt:lpstr>
      <vt:lpstr>Lánastofnanir-Útlán og innlán</vt:lpstr>
      <vt:lpstr>Verðbréfaft.-Rekstur-efnahagur</vt:lpstr>
      <vt:lpstr>Rekstrarfél.-Rekstur-efnahagur </vt:lpstr>
      <vt:lpstr> Starfsmannafjöldi</vt:lpstr>
      <vt:lpstr>Afgreiðslur banka og sparisjóða</vt:lpstr>
      <vt:lpstr>' Starfsmannafjöldi'!Print_Area</vt:lpstr>
      <vt:lpstr>'Afgreiðslur banka og sparisjóða'!Print_Area</vt:lpstr>
      <vt:lpstr>'Lánastofnanir-Efnahagur'!Print_Area</vt:lpstr>
      <vt:lpstr>'Lánastofnanir-Eigið fé'!Print_Area</vt:lpstr>
      <vt:lpstr>'Lánastofnanir-Rekstur'!Print_Area</vt:lpstr>
      <vt:lpstr>'Lánastofnanir-Útlán og innlán'!Print_Area</vt:lpstr>
      <vt:lpstr>'Rekstrarfél.-Rekstur-efnahagur '!Print_Area</vt:lpstr>
      <vt:lpstr>'Verðbréfaft.-Rekstur-efnahagur'!Print_Area</vt:lpstr>
      <vt:lpstr>'Lánastofnanir-Efnahagur'!Print_Titles</vt:lpstr>
      <vt:lpstr>'Lánastofnanir-Eigið fé'!Print_Titles</vt:lpstr>
    </vt:vector>
  </TitlesOfParts>
  <Company>FME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Þorsteinn E. Marinósson</dc:creator>
  <cp:lastModifiedBy>user</cp:lastModifiedBy>
  <cp:lastPrinted>2023-06-08T12:55:32Z</cp:lastPrinted>
  <dcterms:created xsi:type="dcterms:W3CDTF">2006-06-19T15:05:47Z</dcterms:created>
  <dcterms:modified xsi:type="dcterms:W3CDTF">2023-06-14T10:10:55Z</dcterms:modified>
</cp:coreProperties>
</file>